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nicol\Desktop\Travail 2\Admin 2023 - 2024\Bulletins anonymes\"/>
    </mc:Choice>
  </mc:AlternateContent>
  <xr:revisionPtr revIDLastSave="0" documentId="13_ncr:1_{36D7C974-7BC0-494E-B835-A117B56C1B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ançais" sheetId="1" r:id="rId1"/>
    <sheet name="Math" sheetId="2" r:id="rId2"/>
    <sheet name="Autres + Total" sheetId="3" r:id="rId3"/>
  </sheets>
  <externalReferences>
    <externalReference r:id="rId4"/>
    <externalReference r:id="rId5"/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6" i="1"/>
  <c r="BE7" i="3"/>
  <c r="BF7" i="3"/>
  <c r="BG7" i="3"/>
  <c r="BE8" i="3"/>
  <c r="BF8" i="3"/>
  <c r="BG8" i="3"/>
  <c r="BE9" i="3"/>
  <c r="BF9" i="3"/>
  <c r="BG9" i="3"/>
  <c r="BE10" i="3"/>
  <c r="BF10" i="3"/>
  <c r="BG10" i="3"/>
  <c r="BE11" i="3"/>
  <c r="BF11" i="3"/>
  <c r="BG11" i="3"/>
  <c r="BE12" i="3"/>
  <c r="BF12" i="3"/>
  <c r="BG12" i="3"/>
  <c r="BE13" i="3"/>
  <c r="BF13" i="3"/>
  <c r="BG13" i="3"/>
  <c r="BE14" i="3"/>
  <c r="BF14" i="3"/>
  <c r="BG14" i="3"/>
  <c r="BE15" i="3"/>
  <c r="BF15" i="3"/>
  <c r="BG15" i="3"/>
  <c r="BE16" i="3"/>
  <c r="BF16" i="3"/>
  <c r="BG16" i="3"/>
  <c r="BE17" i="3"/>
  <c r="BF17" i="3"/>
  <c r="BG17" i="3"/>
  <c r="BE18" i="3"/>
  <c r="BF18" i="3"/>
  <c r="BG18" i="3"/>
  <c r="BE19" i="3"/>
  <c r="BF19" i="3"/>
  <c r="BE20" i="3"/>
  <c r="BF20" i="3"/>
  <c r="BG20" i="3"/>
  <c r="BE21" i="3"/>
  <c r="BF21" i="3"/>
  <c r="BG21" i="3"/>
  <c r="BE22" i="3"/>
  <c r="BF22" i="3"/>
  <c r="BG22" i="3"/>
  <c r="BE23" i="3"/>
  <c r="BF23" i="3"/>
  <c r="BG23" i="3"/>
  <c r="BE24" i="3"/>
  <c r="BF24" i="3"/>
  <c r="BG24" i="3"/>
  <c r="BE25" i="3"/>
  <c r="BF25" i="3"/>
  <c r="BG25" i="3"/>
  <c r="BE26" i="3"/>
  <c r="BF26" i="3"/>
  <c r="BG26" i="3"/>
  <c r="BE27" i="3"/>
  <c r="BF27" i="3"/>
  <c r="BG27" i="3"/>
  <c r="BE28" i="3"/>
  <c r="BF28" i="3"/>
  <c r="BG28" i="3"/>
  <c r="BE29" i="3"/>
  <c r="BF29" i="3"/>
  <c r="BG29" i="3"/>
  <c r="BE30" i="3"/>
  <c r="BF30" i="3"/>
  <c r="BG30" i="3"/>
  <c r="BE31" i="3"/>
  <c r="BF31" i="3"/>
  <c r="BG31" i="3"/>
  <c r="BE32" i="3"/>
  <c r="BF32" i="3"/>
  <c r="BG32" i="3"/>
  <c r="BE33" i="3"/>
  <c r="BF33" i="3"/>
  <c r="BG33" i="3"/>
  <c r="BE34" i="3"/>
  <c r="BF34" i="3"/>
  <c r="BG34" i="3"/>
  <c r="BE35" i="3"/>
  <c r="BF35" i="3"/>
  <c r="BG35" i="3"/>
  <c r="BG6" i="3"/>
  <c r="BF6" i="3"/>
  <c r="BE6" i="3"/>
  <c r="BH10" i="3" l="1"/>
  <c r="BI10" i="3" s="1"/>
  <c r="BH18" i="3"/>
  <c r="BI18" i="3" s="1"/>
  <c r="BH29" i="3"/>
  <c r="BI29" i="3" s="1"/>
  <c r="BH21" i="3"/>
  <c r="BI21" i="3" s="1"/>
  <c r="BH20" i="3"/>
  <c r="BI20" i="3" s="1"/>
  <c r="BH33" i="3"/>
  <c r="BI33" i="3" s="1"/>
  <c r="BH25" i="3"/>
  <c r="BI25" i="3" s="1"/>
  <c r="BH14" i="3"/>
  <c r="BI14" i="3" s="1"/>
  <c r="BH6" i="3"/>
  <c r="BI6" i="3" s="1"/>
  <c r="BH32" i="3"/>
  <c r="BI32" i="3" s="1"/>
  <c r="BH24" i="3"/>
  <c r="BI24" i="3" s="1"/>
  <c r="BH26" i="3"/>
  <c r="BI26" i="3" s="1"/>
  <c r="BH35" i="3"/>
  <c r="BI35" i="3" s="1"/>
  <c r="BH31" i="3"/>
  <c r="BI31" i="3" s="1"/>
  <c r="BH27" i="3"/>
  <c r="BI27" i="3" s="1"/>
  <c r="BH23" i="3"/>
  <c r="BI23" i="3" s="1"/>
  <c r="BH16" i="3"/>
  <c r="BI16" i="3" s="1"/>
  <c r="BH12" i="3"/>
  <c r="BI12" i="3" s="1"/>
  <c r="BH8" i="3"/>
  <c r="BI8" i="3" s="1"/>
  <c r="BH34" i="3"/>
  <c r="BI34" i="3" s="1"/>
  <c r="BH30" i="3"/>
  <c r="BI30" i="3" s="1"/>
  <c r="BH22" i="3"/>
  <c r="BI22" i="3" s="1"/>
  <c r="BH15" i="3"/>
  <c r="BI15" i="3" s="1"/>
  <c r="BH11" i="3"/>
  <c r="BI11" i="3" s="1"/>
  <c r="BH7" i="3"/>
  <c r="BI7" i="3" s="1"/>
  <c r="BH28" i="3"/>
  <c r="BI28" i="3" s="1"/>
  <c r="BH17" i="3"/>
  <c r="BI17" i="3" s="1"/>
  <c r="BH13" i="3"/>
  <c r="BI13" i="3" s="1"/>
  <c r="BH9" i="3"/>
  <c r="BI9" i="3" s="1"/>
  <c r="AM7" i="3"/>
  <c r="AN7" i="3"/>
  <c r="AO7" i="3"/>
  <c r="AM8" i="3"/>
  <c r="AN8" i="3"/>
  <c r="AO8" i="3"/>
  <c r="AM9" i="3"/>
  <c r="AN9" i="3"/>
  <c r="AO9" i="3"/>
  <c r="AM10" i="3"/>
  <c r="AN10" i="3"/>
  <c r="AO10" i="3"/>
  <c r="AM11" i="3"/>
  <c r="AN11" i="3"/>
  <c r="AO11" i="3"/>
  <c r="AM12" i="3"/>
  <c r="AN12" i="3"/>
  <c r="AO12" i="3"/>
  <c r="AM13" i="3"/>
  <c r="AN13" i="3"/>
  <c r="AO13" i="3"/>
  <c r="AM14" i="3"/>
  <c r="AN14" i="3"/>
  <c r="AO14" i="3"/>
  <c r="AM15" i="3"/>
  <c r="AN15" i="3"/>
  <c r="AO15" i="3"/>
  <c r="AM16" i="3"/>
  <c r="AN16" i="3"/>
  <c r="AO16" i="3"/>
  <c r="AM17" i="3"/>
  <c r="AN17" i="3"/>
  <c r="AO17" i="3"/>
  <c r="AM18" i="3"/>
  <c r="AN18" i="3"/>
  <c r="AO18" i="3"/>
  <c r="AM19" i="3"/>
  <c r="AN19" i="3"/>
  <c r="AO19" i="3"/>
  <c r="AM20" i="3"/>
  <c r="AN20" i="3"/>
  <c r="AO20" i="3"/>
  <c r="AM21" i="3"/>
  <c r="AN21" i="3"/>
  <c r="AO21" i="3"/>
  <c r="AM22" i="3"/>
  <c r="AN22" i="3"/>
  <c r="AO22" i="3"/>
  <c r="AM23" i="3"/>
  <c r="AN23" i="3"/>
  <c r="AO23" i="3"/>
  <c r="AM24" i="3"/>
  <c r="AN24" i="3"/>
  <c r="AO24" i="3"/>
  <c r="AM25" i="3"/>
  <c r="AN25" i="3"/>
  <c r="AO25" i="3"/>
  <c r="AM26" i="3"/>
  <c r="AN26" i="3"/>
  <c r="AO26" i="3"/>
  <c r="AM27" i="3"/>
  <c r="AN27" i="3"/>
  <c r="AO27" i="3"/>
  <c r="AM28" i="3"/>
  <c r="AN28" i="3"/>
  <c r="AO28" i="3"/>
  <c r="AM29" i="3"/>
  <c r="AN29" i="3"/>
  <c r="AO29" i="3"/>
  <c r="AM30" i="3"/>
  <c r="AN30" i="3"/>
  <c r="AO30" i="3"/>
  <c r="AM31" i="3"/>
  <c r="AN31" i="3"/>
  <c r="AO31" i="3"/>
  <c r="AM32" i="3"/>
  <c r="AN32" i="3"/>
  <c r="AO32" i="3"/>
  <c r="AM33" i="3"/>
  <c r="AN33" i="3"/>
  <c r="AO33" i="3"/>
  <c r="AM34" i="3"/>
  <c r="AN34" i="3"/>
  <c r="AO34" i="3"/>
  <c r="AM35" i="3"/>
  <c r="AN35" i="3"/>
  <c r="AO35" i="3"/>
  <c r="AM6" i="3"/>
  <c r="AN6" i="3"/>
  <c r="AO6" i="3"/>
  <c r="AG7" i="3"/>
  <c r="AH7" i="3"/>
  <c r="AG8" i="3"/>
  <c r="AH8" i="3"/>
  <c r="AG9" i="3"/>
  <c r="AH9" i="3"/>
  <c r="AG10" i="3"/>
  <c r="AH10" i="3"/>
  <c r="AG11" i="3"/>
  <c r="AH11" i="3"/>
  <c r="AG12" i="3"/>
  <c r="AH12" i="3"/>
  <c r="AG13" i="3"/>
  <c r="AH13" i="3"/>
  <c r="AG14" i="3"/>
  <c r="AH14" i="3"/>
  <c r="AG15" i="3"/>
  <c r="AH15" i="3"/>
  <c r="AG16" i="3"/>
  <c r="AH16" i="3"/>
  <c r="AG17" i="3"/>
  <c r="AH17" i="3"/>
  <c r="AG18" i="3"/>
  <c r="AH18" i="3"/>
  <c r="AG19" i="3"/>
  <c r="AH19" i="3"/>
  <c r="AG20" i="3"/>
  <c r="AH20" i="3"/>
  <c r="AG21" i="3"/>
  <c r="AH21" i="3"/>
  <c r="AG22" i="3"/>
  <c r="AH22" i="3"/>
  <c r="AG23" i="3"/>
  <c r="AH23" i="3"/>
  <c r="AG24" i="3"/>
  <c r="AH24" i="3"/>
  <c r="AG25" i="3"/>
  <c r="AH25" i="3"/>
  <c r="AG26" i="3"/>
  <c r="AH26" i="3"/>
  <c r="AG27" i="3"/>
  <c r="AH27" i="3"/>
  <c r="AG28" i="3"/>
  <c r="AH28" i="3"/>
  <c r="AG29" i="3"/>
  <c r="AH29" i="3"/>
  <c r="AG30" i="3"/>
  <c r="AH30" i="3"/>
  <c r="AG31" i="3"/>
  <c r="AH31" i="3"/>
  <c r="AG32" i="3"/>
  <c r="AH32" i="3"/>
  <c r="AG33" i="3"/>
  <c r="AH33" i="3"/>
  <c r="AG34" i="3"/>
  <c r="AH34" i="3"/>
  <c r="AG35" i="3"/>
  <c r="AH35" i="3"/>
  <c r="AG6" i="3"/>
  <c r="AH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6" i="3"/>
  <c r="AA7" i="3"/>
  <c r="AB7" i="3"/>
  <c r="AA8" i="3"/>
  <c r="AB8" i="3"/>
  <c r="AA9" i="3"/>
  <c r="AB9" i="3"/>
  <c r="AA10" i="3"/>
  <c r="AB10" i="3"/>
  <c r="AA11" i="3"/>
  <c r="AB11" i="3"/>
  <c r="AA12" i="3"/>
  <c r="AB12" i="3"/>
  <c r="AA13" i="3"/>
  <c r="AB13" i="3"/>
  <c r="AA14" i="3"/>
  <c r="AB14" i="3"/>
  <c r="AA15" i="3"/>
  <c r="AB15" i="3"/>
  <c r="AA16" i="3"/>
  <c r="AB16" i="3"/>
  <c r="AA17" i="3"/>
  <c r="AB17" i="3"/>
  <c r="AA18" i="3"/>
  <c r="AB18" i="3"/>
  <c r="AA19" i="3"/>
  <c r="AB19" i="3"/>
  <c r="AA20" i="3"/>
  <c r="AB20" i="3"/>
  <c r="AA21" i="3"/>
  <c r="AB21" i="3"/>
  <c r="AA22" i="3"/>
  <c r="AB22" i="3"/>
  <c r="AA23" i="3"/>
  <c r="AB23" i="3"/>
  <c r="AA24" i="3"/>
  <c r="AB24" i="3"/>
  <c r="AA25" i="3"/>
  <c r="AB25" i="3"/>
  <c r="AA26" i="3"/>
  <c r="AB26" i="3"/>
  <c r="AA27" i="3"/>
  <c r="AB27" i="3"/>
  <c r="AA28" i="3"/>
  <c r="AB28" i="3"/>
  <c r="AA29" i="3"/>
  <c r="AB29" i="3"/>
  <c r="AA30" i="3"/>
  <c r="AB30" i="3"/>
  <c r="AA31" i="3"/>
  <c r="AB31" i="3"/>
  <c r="AA32" i="3"/>
  <c r="AB32" i="3"/>
  <c r="AA33" i="3"/>
  <c r="AB33" i="3"/>
  <c r="AA34" i="3"/>
  <c r="AB34" i="3"/>
  <c r="AA35" i="3"/>
  <c r="AB35" i="3"/>
  <c r="AB6" i="3"/>
  <c r="AA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6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P27" i="3"/>
  <c r="Q27" i="3"/>
  <c r="P28" i="3"/>
  <c r="Q28" i="3"/>
  <c r="P29" i="3"/>
  <c r="Q29" i="3"/>
  <c r="P30" i="3"/>
  <c r="Q30" i="3"/>
  <c r="P31" i="3"/>
  <c r="Q31" i="3"/>
  <c r="P32" i="3"/>
  <c r="Q32" i="3"/>
  <c r="P33" i="3"/>
  <c r="Q33" i="3"/>
  <c r="P34" i="3"/>
  <c r="Q34" i="3"/>
  <c r="P35" i="3"/>
  <c r="Q35" i="3"/>
  <c r="Q6" i="3"/>
  <c r="P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F20" i="3" s="1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E6" i="3"/>
  <c r="D6" i="3"/>
  <c r="C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6" i="3"/>
  <c r="AU30" i="3" l="1"/>
  <c r="L20" i="3"/>
  <c r="M20" i="3" s="1"/>
  <c r="AU34" i="3"/>
  <c r="L6" i="3"/>
  <c r="M6" i="3" s="1"/>
  <c r="F9" i="3"/>
  <c r="G9" i="3" s="1"/>
  <c r="L24" i="3"/>
  <c r="M24" i="3" s="1"/>
  <c r="L32" i="3"/>
  <c r="M32" i="3" s="1"/>
  <c r="L16" i="3"/>
  <c r="M16" i="3" s="1"/>
  <c r="L8" i="3"/>
  <c r="M8" i="3" s="1"/>
  <c r="L28" i="3"/>
  <c r="M28" i="3" s="1"/>
  <c r="L12" i="3"/>
  <c r="M12" i="3" s="1"/>
  <c r="AU26" i="3"/>
  <c r="V6" i="3"/>
  <c r="F25" i="3"/>
  <c r="G25" i="3" s="1"/>
  <c r="F21" i="3"/>
  <c r="G21" i="3" s="1"/>
  <c r="V30" i="3"/>
  <c r="F31" i="3"/>
  <c r="G31" i="3" s="1"/>
  <c r="F15" i="3"/>
  <c r="R34" i="3"/>
  <c r="S34" i="3" s="1"/>
  <c r="R32" i="3"/>
  <c r="S32" i="3" s="1"/>
  <c r="R30" i="3"/>
  <c r="S30" i="3" s="1"/>
  <c r="R28" i="3"/>
  <c r="S28" i="3" s="1"/>
  <c r="R26" i="3"/>
  <c r="S26" i="3" s="1"/>
  <c r="R24" i="3"/>
  <c r="S24" i="3" s="1"/>
  <c r="R22" i="3"/>
  <c r="S22" i="3" s="1"/>
  <c r="R20" i="3"/>
  <c r="S20" i="3" s="1"/>
  <c r="R18" i="3"/>
  <c r="S18" i="3" s="1"/>
  <c r="R16" i="3"/>
  <c r="S16" i="3" s="1"/>
  <c r="R14" i="3"/>
  <c r="S14" i="3" s="1"/>
  <c r="R12" i="3"/>
  <c r="S12" i="3" s="1"/>
  <c r="R10" i="3"/>
  <c r="S10" i="3" s="1"/>
  <c r="R8" i="3"/>
  <c r="S8" i="3" s="1"/>
  <c r="AU35" i="3"/>
  <c r="AU31" i="3"/>
  <c r="AU27" i="3"/>
  <c r="AU23" i="3"/>
  <c r="AU19" i="3"/>
  <c r="AU15" i="3"/>
  <c r="AU11" i="3"/>
  <c r="AU7" i="3"/>
  <c r="AS33" i="3"/>
  <c r="AS29" i="3"/>
  <c r="AS25" i="3"/>
  <c r="AS21" i="3"/>
  <c r="AS17" i="3"/>
  <c r="AS13" i="3"/>
  <c r="AS9" i="3"/>
  <c r="AJ34" i="3"/>
  <c r="AK34" i="3" s="1"/>
  <c r="AJ30" i="3"/>
  <c r="AK30" i="3" s="1"/>
  <c r="AJ26" i="3"/>
  <c r="AK26" i="3" s="1"/>
  <c r="AJ22" i="3"/>
  <c r="AK22" i="3" s="1"/>
  <c r="AJ18" i="3"/>
  <c r="AK18" i="3" s="1"/>
  <c r="AT22" i="3"/>
  <c r="AT18" i="3"/>
  <c r="AT14" i="3"/>
  <c r="AT10" i="3"/>
  <c r="AT20" i="3"/>
  <c r="AT16" i="3"/>
  <c r="AT12" i="3"/>
  <c r="AT8" i="3"/>
  <c r="F32" i="3"/>
  <c r="G32" i="3" s="1"/>
  <c r="F16" i="3"/>
  <c r="G16" i="3" s="1"/>
  <c r="AU33" i="3"/>
  <c r="AU17" i="3"/>
  <c r="AS32" i="3"/>
  <c r="AS28" i="3"/>
  <c r="AP27" i="3"/>
  <c r="AQ27" i="3" s="1"/>
  <c r="AP23" i="3"/>
  <c r="AQ23" i="3" s="1"/>
  <c r="AP15" i="3"/>
  <c r="AQ15" i="3" s="1"/>
  <c r="AT32" i="3"/>
  <c r="AT24" i="3"/>
  <c r="AT6" i="3"/>
  <c r="AJ35" i="3"/>
  <c r="AK35" i="3" s="1"/>
  <c r="AJ23" i="3"/>
  <c r="AK23" i="3" s="1"/>
  <c r="AJ19" i="3"/>
  <c r="AK19" i="3" s="1"/>
  <c r="AJ7" i="3"/>
  <c r="AK7" i="3" s="1"/>
  <c r="AJ31" i="3"/>
  <c r="AK31" i="3" s="1"/>
  <c r="AJ27" i="3"/>
  <c r="AK27" i="3" s="1"/>
  <c r="AJ15" i="3"/>
  <c r="AK15" i="3" s="1"/>
  <c r="AJ11" i="3"/>
  <c r="AK11" i="3" s="1"/>
  <c r="AT28" i="3"/>
  <c r="L34" i="3"/>
  <c r="M34" i="3" s="1"/>
  <c r="L30" i="3"/>
  <c r="M30" i="3" s="1"/>
  <c r="L26" i="3"/>
  <c r="M26" i="3" s="1"/>
  <c r="L22" i="3"/>
  <c r="M22" i="3" s="1"/>
  <c r="L18" i="3"/>
  <c r="M18" i="3" s="1"/>
  <c r="L14" i="3"/>
  <c r="M14" i="3" s="1"/>
  <c r="L10" i="3"/>
  <c r="M10" i="3" s="1"/>
  <c r="AT35" i="3"/>
  <c r="AT33" i="3"/>
  <c r="AT31" i="3"/>
  <c r="AT29" i="3"/>
  <c r="AT27" i="3"/>
  <c r="AT25" i="3"/>
  <c r="AT23" i="3"/>
  <c r="AT19" i="3"/>
  <c r="AT15" i="3"/>
  <c r="AT11" i="3"/>
  <c r="AT7" i="3"/>
  <c r="R6" i="3"/>
  <c r="S6" i="3" s="1"/>
  <c r="AU22" i="3"/>
  <c r="AU18" i="3"/>
  <c r="AU14" i="3"/>
  <c r="AU10" i="3"/>
  <c r="AT34" i="3"/>
  <c r="AT30" i="3"/>
  <c r="AD29" i="3"/>
  <c r="AE29" i="3" s="1"/>
  <c r="AP6" i="3"/>
  <c r="AQ6" i="3" s="1"/>
  <c r="AP31" i="3"/>
  <c r="AQ31" i="3" s="1"/>
  <c r="AP28" i="3"/>
  <c r="AQ28" i="3" s="1"/>
  <c r="AP11" i="3"/>
  <c r="AQ11" i="3" s="1"/>
  <c r="AP7" i="3"/>
  <c r="AQ7" i="3" s="1"/>
  <c r="U29" i="3"/>
  <c r="L27" i="3"/>
  <c r="M27" i="3" s="1"/>
  <c r="L19" i="3"/>
  <c r="M19" i="3" s="1"/>
  <c r="L11" i="3"/>
  <c r="M11" i="3" s="1"/>
  <c r="V28" i="3"/>
  <c r="V24" i="3"/>
  <c r="V20" i="3"/>
  <c r="V12" i="3"/>
  <c r="V8" i="3"/>
  <c r="F33" i="3"/>
  <c r="F17" i="3"/>
  <c r="G17" i="3" s="1"/>
  <c r="AD25" i="3"/>
  <c r="AE25" i="3" s="1"/>
  <c r="AD13" i="3"/>
  <c r="AE13" i="3" s="1"/>
  <c r="AS20" i="3"/>
  <c r="AS16" i="3"/>
  <c r="AS12" i="3"/>
  <c r="AD9" i="3"/>
  <c r="AE9" i="3" s="1"/>
  <c r="AU29" i="3"/>
  <c r="AU25" i="3"/>
  <c r="AJ14" i="3"/>
  <c r="AK14" i="3" s="1"/>
  <c r="AJ10" i="3"/>
  <c r="AK10" i="3" s="1"/>
  <c r="AP35" i="3"/>
  <c r="AQ35" i="3" s="1"/>
  <c r="AP18" i="3"/>
  <c r="AQ18" i="3" s="1"/>
  <c r="AP14" i="3"/>
  <c r="AQ14" i="3" s="1"/>
  <c r="AP12" i="3"/>
  <c r="AQ12" i="3" s="1"/>
  <c r="U33" i="3"/>
  <c r="L35" i="3"/>
  <c r="M35" i="3" s="1"/>
  <c r="L31" i="3"/>
  <c r="M31" i="3" s="1"/>
  <c r="L23" i="3"/>
  <c r="M23" i="3" s="1"/>
  <c r="L15" i="3"/>
  <c r="M15" i="3" s="1"/>
  <c r="L7" i="3"/>
  <c r="M7" i="3" s="1"/>
  <c r="AT17" i="3"/>
  <c r="AT13" i="3"/>
  <c r="AT9" i="3"/>
  <c r="AP19" i="3"/>
  <c r="AQ19" i="3" s="1"/>
  <c r="F35" i="3"/>
  <c r="G35" i="3" s="1"/>
  <c r="F27" i="3"/>
  <c r="F23" i="3"/>
  <c r="F19" i="3"/>
  <c r="G19" i="3" s="1"/>
  <c r="F11" i="3"/>
  <c r="G11" i="3" s="1"/>
  <c r="F7" i="3"/>
  <c r="G7" i="3" s="1"/>
  <c r="W29" i="3"/>
  <c r="W25" i="3"/>
  <c r="W21" i="3"/>
  <c r="W13" i="3"/>
  <c r="W9" i="3"/>
  <c r="AD24" i="3"/>
  <c r="AE24" i="3" s="1"/>
  <c r="AD8" i="3"/>
  <c r="AE8" i="3" s="1"/>
  <c r="AP21" i="3"/>
  <c r="AQ21" i="3" s="1"/>
  <c r="W6" i="3"/>
  <c r="AU32" i="3"/>
  <c r="AU28" i="3"/>
  <c r="AU24" i="3"/>
  <c r="AU20" i="3"/>
  <c r="AU16" i="3"/>
  <c r="AU12" i="3"/>
  <c r="AU8" i="3"/>
  <c r="AP34" i="3"/>
  <c r="AQ34" i="3" s="1"/>
  <c r="AP30" i="3"/>
  <c r="AQ30" i="3" s="1"/>
  <c r="W11" i="3"/>
  <c r="W7" i="3"/>
  <c r="AU21" i="3"/>
  <c r="AU13" i="3"/>
  <c r="AU9" i="3"/>
  <c r="AJ6" i="3"/>
  <c r="AK6" i="3" s="1"/>
  <c r="AJ32" i="3"/>
  <c r="AK32" i="3" s="1"/>
  <c r="AJ28" i="3"/>
  <c r="AK28" i="3" s="1"/>
  <c r="AJ24" i="3"/>
  <c r="AK24" i="3" s="1"/>
  <c r="AJ20" i="3"/>
  <c r="AK20" i="3" s="1"/>
  <c r="AJ16" i="3"/>
  <c r="AK16" i="3" s="1"/>
  <c r="AJ12" i="3"/>
  <c r="AK12" i="3" s="1"/>
  <c r="AJ8" i="3"/>
  <c r="AK8" i="3" s="1"/>
  <c r="G27" i="3"/>
  <c r="G23" i="3"/>
  <c r="G33" i="3"/>
  <c r="G20" i="3"/>
  <c r="X20" i="3"/>
  <c r="Y20" i="3" s="1"/>
  <c r="G15" i="3"/>
  <c r="L33" i="3"/>
  <c r="M33" i="3" s="1"/>
  <c r="L29" i="3"/>
  <c r="M29" i="3" s="1"/>
  <c r="L25" i="3"/>
  <c r="M25" i="3" s="1"/>
  <c r="L21" i="3"/>
  <c r="M21" i="3" s="1"/>
  <c r="L17" i="3"/>
  <c r="M17" i="3" s="1"/>
  <c r="L13" i="3"/>
  <c r="M13" i="3" s="1"/>
  <c r="L9" i="3"/>
  <c r="M9" i="3" s="1"/>
  <c r="W35" i="3"/>
  <c r="W31" i="3"/>
  <c r="W27" i="3"/>
  <c r="W23" i="3"/>
  <c r="W19" i="3"/>
  <c r="W15" i="3"/>
  <c r="U31" i="3"/>
  <c r="F29" i="3"/>
  <c r="F24" i="3"/>
  <c r="F13" i="3"/>
  <c r="F8" i="3"/>
  <c r="U34" i="3"/>
  <c r="U30" i="3"/>
  <c r="V35" i="3"/>
  <c r="V31" i="3"/>
  <c r="V27" i="3"/>
  <c r="V23" i="3"/>
  <c r="V19" i="3"/>
  <c r="V15" i="3"/>
  <c r="V11" i="3"/>
  <c r="V7" i="3"/>
  <c r="W32" i="3"/>
  <c r="W28" i="3"/>
  <c r="W24" i="3"/>
  <c r="W20" i="3"/>
  <c r="W16" i="3"/>
  <c r="W12" i="3"/>
  <c r="W8" i="3"/>
  <c r="V32" i="3"/>
  <c r="V34" i="3"/>
  <c r="V26" i="3"/>
  <c r="V22" i="3"/>
  <c r="V18" i="3"/>
  <c r="V14" i="3"/>
  <c r="V10" i="3"/>
  <c r="R35" i="3"/>
  <c r="S35" i="3" s="1"/>
  <c r="R33" i="3"/>
  <c r="S33" i="3" s="1"/>
  <c r="R31" i="3"/>
  <c r="S31" i="3" s="1"/>
  <c r="R29" i="3"/>
  <c r="S29" i="3" s="1"/>
  <c r="R27" i="3"/>
  <c r="S27" i="3" s="1"/>
  <c r="R25" i="3"/>
  <c r="S25" i="3" s="1"/>
  <c r="R23" i="3"/>
  <c r="S23" i="3" s="1"/>
  <c r="R21" i="3"/>
  <c r="S21" i="3" s="1"/>
  <c r="R19" i="3"/>
  <c r="S19" i="3" s="1"/>
  <c r="R17" i="3"/>
  <c r="S17" i="3" s="1"/>
  <c r="R15" i="3"/>
  <c r="S15" i="3" s="1"/>
  <c r="R13" i="3"/>
  <c r="S13" i="3" s="1"/>
  <c r="R11" i="3"/>
  <c r="S11" i="3" s="1"/>
  <c r="R9" i="3"/>
  <c r="S9" i="3" s="1"/>
  <c r="R7" i="3"/>
  <c r="S7" i="3" s="1"/>
  <c r="V16" i="3"/>
  <c r="AS35" i="3"/>
  <c r="AD35" i="3"/>
  <c r="AS31" i="3"/>
  <c r="AD31" i="3"/>
  <c r="AS27" i="3"/>
  <c r="AD27" i="3"/>
  <c r="AS23" i="3"/>
  <c r="AD23" i="3"/>
  <c r="AS19" i="3"/>
  <c r="AD19" i="3"/>
  <c r="AS15" i="3"/>
  <c r="AD15" i="3"/>
  <c r="AS11" i="3"/>
  <c r="AD11" i="3"/>
  <c r="AS7" i="3"/>
  <c r="AD7" i="3"/>
  <c r="AD21" i="3"/>
  <c r="AS24" i="3"/>
  <c r="U35" i="3"/>
  <c r="W33" i="3"/>
  <c r="W17" i="3"/>
  <c r="F28" i="3"/>
  <c r="F12" i="3"/>
  <c r="U32" i="3"/>
  <c r="U28" i="3"/>
  <c r="V33" i="3"/>
  <c r="V29" i="3"/>
  <c r="V25" i="3"/>
  <c r="V21" i="3"/>
  <c r="V17" i="3"/>
  <c r="V13" i="3"/>
  <c r="V9" i="3"/>
  <c r="W34" i="3"/>
  <c r="W30" i="3"/>
  <c r="W26" i="3"/>
  <c r="W22" i="3"/>
  <c r="W18" i="3"/>
  <c r="W14" i="3"/>
  <c r="W10" i="3"/>
  <c r="AS6" i="3"/>
  <c r="AD33" i="3"/>
  <c r="AD17" i="3"/>
  <c r="AJ33" i="3"/>
  <c r="AK33" i="3" s="1"/>
  <c r="AJ29" i="3"/>
  <c r="AK29" i="3" s="1"/>
  <c r="AJ25" i="3"/>
  <c r="AK25" i="3" s="1"/>
  <c r="AJ21" i="3"/>
  <c r="AK21" i="3" s="1"/>
  <c r="AJ17" i="3"/>
  <c r="AK17" i="3" s="1"/>
  <c r="AJ13" i="3"/>
  <c r="AK13" i="3" s="1"/>
  <c r="AJ9" i="3"/>
  <c r="AK9" i="3" s="1"/>
  <c r="AS8" i="3"/>
  <c r="AT26" i="3"/>
  <c r="AD6" i="3"/>
  <c r="AD32" i="3"/>
  <c r="AD28" i="3"/>
  <c r="AD20" i="3"/>
  <c r="AD16" i="3"/>
  <c r="AD12" i="3"/>
  <c r="AS34" i="3"/>
  <c r="AS30" i="3"/>
  <c r="AS26" i="3"/>
  <c r="AS22" i="3"/>
  <c r="AS18" i="3"/>
  <c r="AS14" i="3"/>
  <c r="AS10" i="3"/>
  <c r="AU6" i="3"/>
  <c r="AT21" i="3"/>
  <c r="AD34" i="3"/>
  <c r="AD30" i="3"/>
  <c r="AD26" i="3"/>
  <c r="AD22" i="3"/>
  <c r="AD18" i="3"/>
  <c r="AD14" i="3"/>
  <c r="AD10" i="3"/>
  <c r="AP33" i="3"/>
  <c r="AQ33" i="3" s="1"/>
  <c r="AP26" i="3"/>
  <c r="AQ26" i="3" s="1"/>
  <c r="AP24" i="3"/>
  <c r="AQ24" i="3" s="1"/>
  <c r="AP17" i="3"/>
  <c r="AQ17" i="3" s="1"/>
  <c r="AP10" i="3"/>
  <c r="AQ10" i="3" s="1"/>
  <c r="AP8" i="3"/>
  <c r="AQ8" i="3" s="1"/>
  <c r="AP29" i="3"/>
  <c r="AQ29" i="3" s="1"/>
  <c r="AP22" i="3"/>
  <c r="AQ22" i="3" s="1"/>
  <c r="AP20" i="3"/>
  <c r="AQ20" i="3" s="1"/>
  <c r="AP13" i="3"/>
  <c r="AQ13" i="3" s="1"/>
  <c r="AP32" i="3"/>
  <c r="AQ32" i="3" s="1"/>
  <c r="AP25" i="3"/>
  <c r="AQ25" i="3" s="1"/>
  <c r="AP16" i="3"/>
  <c r="AQ16" i="3" s="1"/>
  <c r="AP9" i="3"/>
  <c r="AQ9" i="3" s="1"/>
  <c r="F34" i="3"/>
  <c r="F30" i="3"/>
  <c r="F26" i="3"/>
  <c r="F22" i="3"/>
  <c r="F18" i="3"/>
  <c r="F14" i="3"/>
  <c r="F10" i="3"/>
  <c r="F6" i="3"/>
  <c r="BP35" i="3"/>
  <c r="B35" i="3"/>
  <c r="BP34" i="3"/>
  <c r="B34" i="3"/>
  <c r="BP33" i="3"/>
  <c r="B33" i="3"/>
  <c r="BP32" i="3"/>
  <c r="B32" i="3"/>
  <c r="BP31" i="3"/>
  <c r="B31" i="3"/>
  <c r="BP30" i="3"/>
  <c r="B30" i="3"/>
  <c r="BP29" i="3"/>
  <c r="B29" i="3"/>
  <c r="BP28" i="3"/>
  <c r="B28" i="3"/>
  <c r="BP27" i="3"/>
  <c r="B27" i="3"/>
  <c r="BP26" i="3"/>
  <c r="B26" i="3"/>
  <c r="BP25" i="3"/>
  <c r="B25" i="3"/>
  <c r="BP24" i="3"/>
  <c r="B24" i="3"/>
  <c r="BP23" i="3"/>
  <c r="B23" i="3"/>
  <c r="BP22" i="3"/>
  <c r="B22" i="3"/>
  <c r="BP21" i="3"/>
  <c r="B21" i="3"/>
  <c r="BP20" i="3"/>
  <c r="B20" i="3"/>
  <c r="BP19" i="3"/>
  <c r="B19" i="3"/>
  <c r="BP18" i="3"/>
  <c r="B18" i="3"/>
  <c r="BP17" i="3"/>
  <c r="B17" i="3"/>
  <c r="BP16" i="3"/>
  <c r="B16" i="3"/>
  <c r="BP15" i="3"/>
  <c r="B15" i="3"/>
  <c r="BP14" i="3"/>
  <c r="B14" i="3"/>
  <c r="BP13" i="3"/>
  <c r="B13" i="3"/>
  <c r="BP12" i="3"/>
  <c r="B12" i="3"/>
  <c r="BP11" i="3"/>
  <c r="B11" i="3"/>
  <c r="BP10" i="3"/>
  <c r="B10" i="3"/>
  <c r="BP9" i="3"/>
  <c r="B9" i="3"/>
  <c r="BP8" i="3"/>
  <c r="B8" i="3"/>
  <c r="BP7" i="3"/>
  <c r="B7" i="3"/>
  <c r="BP6" i="3"/>
  <c r="B6" i="3"/>
  <c r="CM1" i="3"/>
  <c r="CH1" i="3"/>
  <c r="C1" i="3"/>
  <c r="A1" i="3"/>
  <c r="U7" i="2"/>
  <c r="V7" i="2"/>
  <c r="W7" i="2"/>
  <c r="U8" i="2"/>
  <c r="V8" i="2"/>
  <c r="W8" i="2"/>
  <c r="U9" i="2"/>
  <c r="V9" i="2"/>
  <c r="W9" i="2"/>
  <c r="U10" i="2"/>
  <c r="V10" i="2"/>
  <c r="W10" i="2"/>
  <c r="U11" i="2"/>
  <c r="V11" i="2"/>
  <c r="W11" i="2"/>
  <c r="U12" i="2"/>
  <c r="V12" i="2"/>
  <c r="W12" i="2"/>
  <c r="U13" i="2"/>
  <c r="V13" i="2"/>
  <c r="W13" i="2"/>
  <c r="U14" i="2"/>
  <c r="V14" i="2"/>
  <c r="W14" i="2"/>
  <c r="U15" i="2"/>
  <c r="V15" i="2"/>
  <c r="W15" i="2"/>
  <c r="U16" i="2"/>
  <c r="V16" i="2"/>
  <c r="W16" i="2"/>
  <c r="U17" i="2"/>
  <c r="V17" i="2"/>
  <c r="W17" i="2"/>
  <c r="U18" i="2"/>
  <c r="V18" i="2"/>
  <c r="W18" i="2"/>
  <c r="U19" i="2"/>
  <c r="V19" i="2"/>
  <c r="W19" i="2"/>
  <c r="U20" i="2"/>
  <c r="V20" i="2"/>
  <c r="W20" i="2"/>
  <c r="U21" i="2"/>
  <c r="V21" i="2"/>
  <c r="W21" i="2"/>
  <c r="U22" i="2"/>
  <c r="V22" i="2"/>
  <c r="W22" i="2"/>
  <c r="U23" i="2"/>
  <c r="V23" i="2"/>
  <c r="W23" i="2"/>
  <c r="U24" i="2"/>
  <c r="V24" i="2"/>
  <c r="W24" i="2"/>
  <c r="U25" i="2"/>
  <c r="V25" i="2"/>
  <c r="W25" i="2"/>
  <c r="U26" i="2"/>
  <c r="V26" i="2"/>
  <c r="W26" i="2"/>
  <c r="U27" i="2"/>
  <c r="V27" i="2"/>
  <c r="W27" i="2"/>
  <c r="U28" i="2"/>
  <c r="V28" i="2"/>
  <c r="W28" i="2"/>
  <c r="U29" i="2"/>
  <c r="V29" i="2"/>
  <c r="W29" i="2"/>
  <c r="U30" i="2"/>
  <c r="V30" i="2"/>
  <c r="W30" i="2"/>
  <c r="U31" i="2"/>
  <c r="V31" i="2"/>
  <c r="W31" i="2"/>
  <c r="U32" i="2"/>
  <c r="V32" i="2"/>
  <c r="W32" i="2"/>
  <c r="U33" i="2"/>
  <c r="V33" i="2"/>
  <c r="W33" i="2"/>
  <c r="U34" i="2"/>
  <c r="V34" i="2"/>
  <c r="W34" i="2"/>
  <c r="U35" i="2"/>
  <c r="V35" i="2"/>
  <c r="W35" i="2"/>
  <c r="W6" i="2"/>
  <c r="V6" i="2"/>
  <c r="U6" i="2"/>
  <c r="O7" i="2"/>
  <c r="P7" i="2"/>
  <c r="Q7" i="2"/>
  <c r="O8" i="2"/>
  <c r="P8" i="2"/>
  <c r="Q8" i="2"/>
  <c r="O9" i="2"/>
  <c r="P9" i="2"/>
  <c r="Q9" i="2"/>
  <c r="O10" i="2"/>
  <c r="P10" i="2"/>
  <c r="Q10" i="2"/>
  <c r="O11" i="2"/>
  <c r="P11" i="2"/>
  <c r="Q11" i="2"/>
  <c r="O12" i="2"/>
  <c r="P12" i="2"/>
  <c r="Q12" i="2"/>
  <c r="O13" i="2"/>
  <c r="P13" i="2"/>
  <c r="Q13" i="2"/>
  <c r="O14" i="2"/>
  <c r="P14" i="2"/>
  <c r="Q14" i="2"/>
  <c r="O15" i="2"/>
  <c r="P15" i="2"/>
  <c r="Q15" i="2"/>
  <c r="O16" i="2"/>
  <c r="P16" i="2"/>
  <c r="Q16" i="2"/>
  <c r="O17" i="2"/>
  <c r="P17" i="2"/>
  <c r="Q17" i="2"/>
  <c r="O18" i="2"/>
  <c r="P18" i="2"/>
  <c r="Q18" i="2"/>
  <c r="O19" i="2"/>
  <c r="P19" i="2"/>
  <c r="Q19" i="2"/>
  <c r="O20" i="2"/>
  <c r="P20" i="2"/>
  <c r="Q20" i="2"/>
  <c r="O21" i="2"/>
  <c r="P21" i="2"/>
  <c r="Q21" i="2"/>
  <c r="O22" i="2"/>
  <c r="P22" i="2"/>
  <c r="Q22" i="2"/>
  <c r="O23" i="2"/>
  <c r="P23" i="2"/>
  <c r="Q23" i="2"/>
  <c r="O24" i="2"/>
  <c r="P24" i="2"/>
  <c r="Q24" i="2"/>
  <c r="O25" i="2"/>
  <c r="P25" i="2"/>
  <c r="Q25" i="2"/>
  <c r="O26" i="2"/>
  <c r="P26" i="2"/>
  <c r="Q26" i="2"/>
  <c r="O27" i="2"/>
  <c r="R27" i="2" s="1"/>
  <c r="S27" i="2" s="1"/>
  <c r="P27" i="2"/>
  <c r="Q27" i="2"/>
  <c r="O28" i="2"/>
  <c r="R28" i="2" s="1"/>
  <c r="S28" i="2" s="1"/>
  <c r="P28" i="2"/>
  <c r="Q28" i="2"/>
  <c r="O29" i="2"/>
  <c r="R29" i="2" s="1"/>
  <c r="S29" i="2" s="1"/>
  <c r="P29" i="2"/>
  <c r="Q29" i="2"/>
  <c r="O30" i="2"/>
  <c r="R30" i="2" s="1"/>
  <c r="S30" i="2" s="1"/>
  <c r="P30" i="2"/>
  <c r="Q30" i="2"/>
  <c r="O31" i="2"/>
  <c r="R31" i="2" s="1"/>
  <c r="S31" i="2" s="1"/>
  <c r="P31" i="2"/>
  <c r="Q31" i="2"/>
  <c r="O32" i="2"/>
  <c r="R32" i="2" s="1"/>
  <c r="S32" i="2" s="1"/>
  <c r="P32" i="2"/>
  <c r="Q32" i="2"/>
  <c r="O33" i="2"/>
  <c r="R33" i="2" s="1"/>
  <c r="S33" i="2" s="1"/>
  <c r="P33" i="2"/>
  <c r="Q33" i="2"/>
  <c r="O34" i="2"/>
  <c r="R34" i="2" s="1"/>
  <c r="S34" i="2" s="1"/>
  <c r="P34" i="2"/>
  <c r="Q34" i="2"/>
  <c r="O35" i="2"/>
  <c r="R35" i="2" s="1"/>
  <c r="S35" i="2" s="1"/>
  <c r="P35" i="2"/>
  <c r="Q35" i="2"/>
  <c r="Q6" i="2"/>
  <c r="P6" i="2"/>
  <c r="O6" i="2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21" i="2"/>
  <c r="J21" i="2"/>
  <c r="K21" i="2"/>
  <c r="I22" i="2"/>
  <c r="J22" i="2"/>
  <c r="K22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29" i="2"/>
  <c r="J29" i="2"/>
  <c r="K29" i="2"/>
  <c r="I30" i="2"/>
  <c r="J30" i="2"/>
  <c r="K30" i="2"/>
  <c r="I31" i="2"/>
  <c r="J31" i="2"/>
  <c r="K31" i="2"/>
  <c r="I32" i="2"/>
  <c r="J32" i="2"/>
  <c r="K32" i="2"/>
  <c r="I33" i="2"/>
  <c r="J33" i="2"/>
  <c r="K33" i="2"/>
  <c r="I34" i="2"/>
  <c r="J34" i="2"/>
  <c r="K34" i="2"/>
  <c r="I35" i="2"/>
  <c r="J35" i="2"/>
  <c r="K35" i="2"/>
  <c r="K6" i="2"/>
  <c r="J6" i="2"/>
  <c r="I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E6" i="2"/>
  <c r="D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F27" i="2" s="1"/>
  <c r="G27" i="2" s="1"/>
  <c r="C28" i="2"/>
  <c r="F28" i="2" s="1"/>
  <c r="G28" i="2" s="1"/>
  <c r="C29" i="2"/>
  <c r="F29" i="2" s="1"/>
  <c r="G29" i="2" s="1"/>
  <c r="C30" i="2"/>
  <c r="F30" i="2" s="1"/>
  <c r="G30" i="2" s="1"/>
  <c r="C31" i="2"/>
  <c r="F31" i="2" s="1"/>
  <c r="G31" i="2" s="1"/>
  <c r="C32" i="2"/>
  <c r="F32" i="2" s="1"/>
  <c r="G32" i="2" s="1"/>
  <c r="C33" i="2"/>
  <c r="F33" i="2" s="1"/>
  <c r="G33" i="2" s="1"/>
  <c r="C34" i="2"/>
  <c r="F34" i="2" s="1"/>
  <c r="G34" i="2" s="1"/>
  <c r="C35" i="2"/>
  <c r="F35" i="2" s="1"/>
  <c r="G35" i="2" s="1"/>
  <c r="C6" i="2"/>
  <c r="R26" i="2" l="1"/>
  <c r="S26" i="2" s="1"/>
  <c r="R25" i="2"/>
  <c r="S25" i="2" s="1"/>
  <c r="F25" i="2"/>
  <c r="G25" i="2" s="1"/>
  <c r="F26" i="2"/>
  <c r="G26" i="2" s="1"/>
  <c r="R24" i="2"/>
  <c r="S24" i="2" s="1"/>
  <c r="F24" i="2"/>
  <c r="G24" i="2" s="1"/>
  <c r="X32" i="3"/>
  <c r="Y32" i="3" s="1"/>
  <c r="X16" i="3"/>
  <c r="Y16" i="3" s="1"/>
  <c r="X21" i="3"/>
  <c r="Y21" i="3" s="1"/>
  <c r="X33" i="3"/>
  <c r="Y33" i="3" s="1"/>
  <c r="G14" i="3"/>
  <c r="X14" i="3"/>
  <c r="Y14" i="3" s="1"/>
  <c r="AV26" i="3"/>
  <c r="AW26" i="3" s="1"/>
  <c r="AE26" i="3"/>
  <c r="AV12" i="3"/>
  <c r="AW12" i="3" s="1"/>
  <c r="AE12" i="3"/>
  <c r="AV33" i="3"/>
  <c r="AW33" i="3" s="1"/>
  <c r="AE33" i="3"/>
  <c r="AV21" i="3"/>
  <c r="AW21" i="3" s="1"/>
  <c r="AE21" i="3"/>
  <c r="G18" i="3"/>
  <c r="X18" i="3"/>
  <c r="Y18" i="3" s="1"/>
  <c r="G34" i="3"/>
  <c r="X34" i="3"/>
  <c r="Y34" i="3" s="1"/>
  <c r="AV14" i="3"/>
  <c r="AW14" i="3" s="1"/>
  <c r="AE14" i="3"/>
  <c r="AV30" i="3"/>
  <c r="AW30" i="3" s="1"/>
  <c r="AE30" i="3"/>
  <c r="AV16" i="3"/>
  <c r="AW16" i="3" s="1"/>
  <c r="AE16" i="3"/>
  <c r="AE6" i="3"/>
  <c r="AV6" i="3"/>
  <c r="AW6" i="3" s="1"/>
  <c r="AV29" i="3"/>
  <c r="AW29" i="3" s="1"/>
  <c r="AV7" i="3"/>
  <c r="AW7" i="3" s="1"/>
  <c r="AE7" i="3"/>
  <c r="AV15" i="3"/>
  <c r="AW15" i="3" s="1"/>
  <c r="AE15" i="3"/>
  <c r="AV23" i="3"/>
  <c r="AW23" i="3" s="1"/>
  <c r="AE23" i="3"/>
  <c r="AV31" i="3"/>
  <c r="AW31" i="3" s="1"/>
  <c r="AE31" i="3"/>
  <c r="AV9" i="3"/>
  <c r="AW9" i="3" s="1"/>
  <c r="G29" i="3"/>
  <c r="X29" i="3"/>
  <c r="Y29" i="3" s="1"/>
  <c r="AV8" i="3"/>
  <c r="AW8" i="3" s="1"/>
  <c r="X31" i="3"/>
  <c r="Y31" i="3" s="1"/>
  <c r="X11" i="3"/>
  <c r="Y11" i="3" s="1"/>
  <c r="X23" i="3"/>
  <c r="Y23" i="3" s="1"/>
  <c r="X35" i="3"/>
  <c r="Y35" i="3" s="1"/>
  <c r="G30" i="3"/>
  <c r="X30" i="3"/>
  <c r="Y30" i="3" s="1"/>
  <c r="AV32" i="3"/>
  <c r="AW32" i="3" s="1"/>
  <c r="AE32" i="3"/>
  <c r="G6" i="3"/>
  <c r="X6" i="3"/>
  <c r="Y6" i="3" s="1"/>
  <c r="G22" i="3"/>
  <c r="X22" i="3"/>
  <c r="Y22" i="3" s="1"/>
  <c r="AV18" i="3"/>
  <c r="AW18" i="3" s="1"/>
  <c r="AE18" i="3"/>
  <c r="AV34" i="3"/>
  <c r="AW34" i="3" s="1"/>
  <c r="AE34" i="3"/>
  <c r="AV20" i="3"/>
  <c r="AW20" i="3" s="1"/>
  <c r="AE20" i="3"/>
  <c r="G12" i="3"/>
  <c r="X12" i="3"/>
  <c r="Y12" i="3" s="1"/>
  <c r="G8" i="3"/>
  <c r="X8" i="3"/>
  <c r="Y8" i="3" s="1"/>
  <c r="AV10" i="3"/>
  <c r="AW10" i="3" s="1"/>
  <c r="AE10" i="3"/>
  <c r="G24" i="3"/>
  <c r="X24" i="3"/>
  <c r="Y24" i="3" s="1"/>
  <c r="G10" i="3"/>
  <c r="X10" i="3"/>
  <c r="Y10" i="3" s="1"/>
  <c r="G26" i="3"/>
  <c r="X26" i="3"/>
  <c r="Y26" i="3" s="1"/>
  <c r="AV22" i="3"/>
  <c r="AW22" i="3" s="1"/>
  <c r="AE22" i="3"/>
  <c r="AV28" i="3"/>
  <c r="AW28" i="3" s="1"/>
  <c r="AE28" i="3"/>
  <c r="AV17" i="3"/>
  <c r="AW17" i="3" s="1"/>
  <c r="AE17" i="3"/>
  <c r="G28" i="3"/>
  <c r="X28" i="3"/>
  <c r="Y28" i="3" s="1"/>
  <c r="AV24" i="3"/>
  <c r="AW24" i="3" s="1"/>
  <c r="AV11" i="3"/>
  <c r="AW11" i="3" s="1"/>
  <c r="AE11" i="3"/>
  <c r="AV19" i="3"/>
  <c r="AW19" i="3" s="1"/>
  <c r="AE19" i="3"/>
  <c r="AV27" i="3"/>
  <c r="AW27" i="3" s="1"/>
  <c r="AE27" i="3"/>
  <c r="AV35" i="3"/>
  <c r="AW35" i="3" s="1"/>
  <c r="AE35" i="3"/>
  <c r="AV25" i="3"/>
  <c r="AW25" i="3" s="1"/>
  <c r="G13" i="3"/>
  <c r="X13" i="3"/>
  <c r="Y13" i="3" s="1"/>
  <c r="AV13" i="3"/>
  <c r="AW13" i="3" s="1"/>
  <c r="X9" i="3"/>
  <c r="Y9" i="3" s="1"/>
  <c r="X15" i="3"/>
  <c r="Y15" i="3" s="1"/>
  <c r="X25" i="3"/>
  <c r="Y25" i="3" s="1"/>
  <c r="X17" i="3"/>
  <c r="Y17" i="3" s="1"/>
  <c r="X7" i="3"/>
  <c r="Y7" i="3" s="1"/>
  <c r="X19" i="3"/>
  <c r="Y19" i="3" s="1"/>
  <c r="X27" i="3"/>
  <c r="Y27" i="3" s="1"/>
  <c r="L28" i="2"/>
  <c r="M28" i="2" s="1"/>
  <c r="X23" i="2"/>
  <c r="Y23" i="2" s="1"/>
  <c r="X19" i="2"/>
  <c r="Y19" i="2" s="1"/>
  <c r="X11" i="2"/>
  <c r="Y11" i="2" s="1"/>
  <c r="L31" i="2"/>
  <c r="M31" i="2" s="1"/>
  <c r="R14" i="2"/>
  <c r="S14" i="2" s="1"/>
  <c r="R12" i="2"/>
  <c r="S12" i="2" s="1"/>
  <c r="R11" i="2"/>
  <c r="S11" i="2" s="1"/>
  <c r="L6" i="2"/>
  <c r="M6" i="2" s="1"/>
  <c r="L15" i="2"/>
  <c r="M15" i="2" s="1"/>
  <c r="L11" i="2"/>
  <c r="M11" i="2" s="1"/>
  <c r="L7" i="2"/>
  <c r="M7" i="2" s="1"/>
  <c r="X27" i="2"/>
  <c r="Y27" i="2" s="1"/>
  <c r="U26" i="3"/>
  <c r="R7" i="2"/>
  <c r="S7" i="2" s="1"/>
  <c r="X7" i="2"/>
  <c r="Y7" i="2" s="1"/>
  <c r="U17" i="3"/>
  <c r="U16" i="3"/>
  <c r="U19" i="3"/>
  <c r="U24" i="3"/>
  <c r="R8" i="2"/>
  <c r="S8" i="2" s="1"/>
  <c r="X15" i="2"/>
  <c r="Y15" i="2" s="1"/>
  <c r="F21" i="2"/>
  <c r="G21" i="2" s="1"/>
  <c r="F17" i="2"/>
  <c r="G17" i="2" s="1"/>
  <c r="F13" i="2"/>
  <c r="G13" i="2" s="1"/>
  <c r="F9" i="2"/>
  <c r="G9" i="2" s="1"/>
  <c r="L27" i="2"/>
  <c r="M27" i="2" s="1"/>
  <c r="L23" i="2"/>
  <c r="M23" i="2" s="1"/>
  <c r="L19" i="2"/>
  <c r="M19" i="2" s="1"/>
  <c r="R19" i="2"/>
  <c r="S19" i="2" s="1"/>
  <c r="R15" i="2"/>
  <c r="S15" i="2" s="1"/>
  <c r="R23" i="2"/>
  <c r="S23" i="2" s="1"/>
  <c r="X35" i="2"/>
  <c r="Y35" i="2" s="1"/>
  <c r="X31" i="2"/>
  <c r="Y31" i="2" s="1"/>
  <c r="X14" i="2"/>
  <c r="Y14" i="2" s="1"/>
  <c r="L13" i="2"/>
  <c r="M13" i="2" s="1"/>
  <c r="L12" i="2"/>
  <c r="M12" i="2" s="1"/>
  <c r="R21" i="2"/>
  <c r="S21" i="2" s="1"/>
  <c r="X25" i="2"/>
  <c r="Y25" i="2" s="1"/>
  <c r="X20" i="2"/>
  <c r="Y20" i="2" s="1"/>
  <c r="U6" i="3"/>
  <c r="U7" i="3"/>
  <c r="U8" i="3"/>
  <c r="U9" i="3"/>
  <c r="U10" i="3"/>
  <c r="U11" i="3"/>
  <c r="U12" i="3"/>
  <c r="U13" i="3"/>
  <c r="U14" i="3"/>
  <c r="U15" i="3"/>
  <c r="U18" i="3"/>
  <c r="U20" i="3"/>
  <c r="U21" i="3"/>
  <c r="L35" i="2"/>
  <c r="M35" i="2" s="1"/>
  <c r="L22" i="2"/>
  <c r="M22" i="2" s="1"/>
  <c r="X6" i="2"/>
  <c r="Y6" i="2" s="1"/>
  <c r="X30" i="2"/>
  <c r="Y30" i="2" s="1"/>
  <c r="X9" i="2"/>
  <c r="Y9" i="2" s="1"/>
  <c r="U22" i="3"/>
  <c r="U23" i="3"/>
  <c r="U25" i="3"/>
  <c r="U27" i="3"/>
  <c r="F23" i="2"/>
  <c r="G23" i="2" s="1"/>
  <c r="F19" i="2"/>
  <c r="G19" i="2" s="1"/>
  <c r="F15" i="2"/>
  <c r="G15" i="2" s="1"/>
  <c r="F11" i="2"/>
  <c r="G11" i="2" s="1"/>
  <c r="F7" i="2"/>
  <c r="G7" i="2" s="1"/>
  <c r="L34" i="2"/>
  <c r="M34" i="2" s="1"/>
  <c r="L29" i="2"/>
  <c r="M29" i="2" s="1"/>
  <c r="L24" i="2"/>
  <c r="M24" i="2" s="1"/>
  <c r="L18" i="2"/>
  <c r="M18" i="2" s="1"/>
  <c r="L9" i="2"/>
  <c r="M9" i="2" s="1"/>
  <c r="R17" i="2"/>
  <c r="S17" i="2" s="1"/>
  <c r="R10" i="2"/>
  <c r="S10" i="2" s="1"/>
  <c r="X32" i="2"/>
  <c r="Y32" i="2" s="1"/>
  <c r="X26" i="2"/>
  <c r="Y26" i="2" s="1"/>
  <c r="X21" i="2"/>
  <c r="Y21" i="2" s="1"/>
  <c r="X16" i="2"/>
  <c r="Y16" i="2" s="1"/>
  <c r="X12" i="2"/>
  <c r="Y12" i="2" s="1"/>
  <c r="X10" i="2"/>
  <c r="Y10" i="2" s="1"/>
  <c r="F22" i="2"/>
  <c r="G22" i="2" s="1"/>
  <c r="F20" i="2"/>
  <c r="G20" i="2" s="1"/>
  <c r="F18" i="2"/>
  <c r="G18" i="2" s="1"/>
  <c r="F16" i="2"/>
  <c r="G16" i="2" s="1"/>
  <c r="F14" i="2"/>
  <c r="G14" i="2" s="1"/>
  <c r="F12" i="2"/>
  <c r="G12" i="2" s="1"/>
  <c r="F10" i="2"/>
  <c r="G10" i="2" s="1"/>
  <c r="F8" i="2"/>
  <c r="G8" i="2" s="1"/>
  <c r="L30" i="2"/>
  <c r="M30" i="2" s="1"/>
  <c r="L25" i="2"/>
  <c r="M25" i="2" s="1"/>
  <c r="L21" i="2"/>
  <c r="M21" i="2" s="1"/>
  <c r="L20" i="2"/>
  <c r="M20" i="2" s="1"/>
  <c r="L14" i="2"/>
  <c r="M14" i="2" s="1"/>
  <c r="R22" i="2"/>
  <c r="S22" i="2" s="1"/>
  <c r="R20" i="2"/>
  <c r="S20" i="2" s="1"/>
  <c r="R13" i="2"/>
  <c r="S13" i="2" s="1"/>
  <c r="X33" i="2"/>
  <c r="Y33" i="2" s="1"/>
  <c r="X28" i="2"/>
  <c r="Y28" i="2" s="1"/>
  <c r="X22" i="2"/>
  <c r="Y22" i="2" s="1"/>
  <c r="X17" i="2"/>
  <c r="Y17" i="2" s="1"/>
  <c r="X8" i="2"/>
  <c r="Y8" i="2" s="1"/>
  <c r="L33" i="2"/>
  <c r="M33" i="2" s="1"/>
  <c r="L32" i="2"/>
  <c r="M32" i="2" s="1"/>
  <c r="L26" i="2"/>
  <c r="M26" i="2" s="1"/>
  <c r="L17" i="2"/>
  <c r="M17" i="2" s="1"/>
  <c r="L16" i="2"/>
  <c r="M16" i="2" s="1"/>
  <c r="L10" i="2"/>
  <c r="M10" i="2" s="1"/>
  <c r="L8" i="2"/>
  <c r="M8" i="2" s="1"/>
  <c r="R18" i="2"/>
  <c r="S18" i="2" s="1"/>
  <c r="R16" i="2"/>
  <c r="S16" i="2" s="1"/>
  <c r="R9" i="2"/>
  <c r="S9" i="2" s="1"/>
  <c r="X34" i="2"/>
  <c r="Y34" i="2" s="1"/>
  <c r="X29" i="2"/>
  <c r="Y29" i="2" s="1"/>
  <c r="X24" i="2"/>
  <c r="Y24" i="2" s="1"/>
  <c r="X18" i="2"/>
  <c r="Y18" i="2" s="1"/>
  <c r="X13" i="2"/>
  <c r="Y13" i="2" s="1"/>
  <c r="AF35" i="2" l="1"/>
  <c r="AC35" i="2"/>
  <c r="AB35" i="2"/>
  <c r="AA35" i="2"/>
  <c r="B35" i="2"/>
  <c r="AF34" i="2"/>
  <c r="AC34" i="2"/>
  <c r="AB34" i="2"/>
  <c r="AA34" i="2"/>
  <c r="B34" i="2"/>
  <c r="AF33" i="2"/>
  <c r="AC33" i="2"/>
  <c r="AB33" i="2"/>
  <c r="AA33" i="2"/>
  <c r="B33" i="2"/>
  <c r="AF32" i="2"/>
  <c r="AC32" i="2"/>
  <c r="AB32" i="2"/>
  <c r="AA32" i="2"/>
  <c r="B32" i="2"/>
  <c r="AF31" i="2"/>
  <c r="AC31" i="2"/>
  <c r="AB31" i="2"/>
  <c r="AA31" i="2"/>
  <c r="B31" i="2"/>
  <c r="AF30" i="2"/>
  <c r="AC30" i="2"/>
  <c r="AB30" i="2"/>
  <c r="AA30" i="2"/>
  <c r="B30" i="2"/>
  <c r="AF29" i="2"/>
  <c r="AC29" i="2"/>
  <c r="AB29" i="2"/>
  <c r="AA29" i="2"/>
  <c r="B29" i="2"/>
  <c r="AF28" i="2"/>
  <c r="AC28" i="2"/>
  <c r="AB28" i="2"/>
  <c r="AA28" i="2"/>
  <c r="B28" i="2"/>
  <c r="AF27" i="2"/>
  <c r="AC27" i="2"/>
  <c r="AB27" i="2"/>
  <c r="AA27" i="2"/>
  <c r="AD27" i="2" s="1"/>
  <c r="AE27" i="2" s="1"/>
  <c r="B27" i="2"/>
  <c r="AF26" i="2"/>
  <c r="AC26" i="2"/>
  <c r="AB26" i="2"/>
  <c r="AA26" i="2"/>
  <c r="B26" i="2"/>
  <c r="AF25" i="2"/>
  <c r="AC25" i="2"/>
  <c r="AB25" i="2"/>
  <c r="AA25" i="2"/>
  <c r="AD25" i="2" s="1"/>
  <c r="AE25" i="2" s="1"/>
  <c r="B25" i="2"/>
  <c r="AF24" i="2"/>
  <c r="AC24" i="2"/>
  <c r="AB24" i="2"/>
  <c r="AA24" i="2"/>
  <c r="AD24" i="2" s="1"/>
  <c r="AE24" i="2" s="1"/>
  <c r="B24" i="2"/>
  <c r="AF23" i="2"/>
  <c r="B23" i="2"/>
  <c r="AF22" i="2"/>
  <c r="AB22" i="2"/>
  <c r="B22" i="2"/>
  <c r="AF21" i="2"/>
  <c r="AB21" i="2"/>
  <c r="B21" i="2"/>
  <c r="AF20" i="2"/>
  <c r="B20" i="2"/>
  <c r="AF19" i="2"/>
  <c r="B19" i="2"/>
  <c r="AF18" i="2"/>
  <c r="AB18" i="2"/>
  <c r="B18" i="2"/>
  <c r="AF17" i="2"/>
  <c r="AB17" i="2"/>
  <c r="AA17" i="2"/>
  <c r="B17" i="2"/>
  <c r="AF16" i="2"/>
  <c r="AB16" i="2"/>
  <c r="B16" i="2"/>
  <c r="AF15" i="2"/>
  <c r="AA15" i="2"/>
  <c r="B15" i="2"/>
  <c r="AF14" i="2"/>
  <c r="AB14" i="2"/>
  <c r="B14" i="2"/>
  <c r="AF13" i="2"/>
  <c r="AC13" i="2"/>
  <c r="AB13" i="2"/>
  <c r="B13" i="2"/>
  <c r="AF12" i="2"/>
  <c r="AC12" i="2"/>
  <c r="AB12" i="2"/>
  <c r="B12" i="2"/>
  <c r="AF11" i="2"/>
  <c r="AC11" i="2"/>
  <c r="B11" i="2"/>
  <c r="AF10" i="2"/>
  <c r="AC10" i="2"/>
  <c r="AB10" i="2"/>
  <c r="B10" i="2"/>
  <c r="AF9" i="2"/>
  <c r="AC9" i="2"/>
  <c r="AA9" i="2"/>
  <c r="B9" i="2"/>
  <c r="AF8" i="2"/>
  <c r="AC8" i="2"/>
  <c r="AB8" i="2"/>
  <c r="B8" i="2"/>
  <c r="AF7" i="2"/>
  <c r="B7" i="2"/>
  <c r="AF6" i="2"/>
  <c r="R6" i="2"/>
  <c r="S6" i="2" s="1"/>
  <c r="F6" i="2"/>
  <c r="G6" i="2" s="1"/>
  <c r="AC6" i="2"/>
  <c r="AB6" i="2"/>
  <c r="B6" i="2"/>
  <c r="AP1" i="2"/>
  <c r="AK1" i="2"/>
  <c r="C1" i="2"/>
  <c r="A1" i="2"/>
  <c r="AC24" i="1"/>
  <c r="AC25" i="1"/>
  <c r="AC26" i="1"/>
  <c r="AC27" i="1"/>
  <c r="AC28" i="1"/>
  <c r="AC29" i="1"/>
  <c r="AC30" i="1"/>
  <c r="AC31" i="1"/>
  <c r="AC32" i="1"/>
  <c r="AC33" i="1"/>
  <c r="AC34" i="1"/>
  <c r="AC35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AB24" i="1" s="1"/>
  <c r="D25" i="1"/>
  <c r="AB25" i="1" s="1"/>
  <c r="D26" i="1"/>
  <c r="AB26" i="1" s="1"/>
  <c r="D27" i="1"/>
  <c r="AB27" i="1" s="1"/>
  <c r="D28" i="1"/>
  <c r="AB28" i="1" s="1"/>
  <c r="D29" i="1"/>
  <c r="AB29" i="1" s="1"/>
  <c r="D30" i="1"/>
  <c r="AB30" i="1" s="1"/>
  <c r="D31" i="1"/>
  <c r="AB31" i="1" s="1"/>
  <c r="D32" i="1"/>
  <c r="AB32" i="1" s="1"/>
  <c r="D33" i="1"/>
  <c r="AB33" i="1" s="1"/>
  <c r="D34" i="1"/>
  <c r="AB34" i="1" s="1"/>
  <c r="D35" i="1"/>
  <c r="AB35" i="1" s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W6" i="1"/>
  <c r="V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6" i="1"/>
  <c r="D6" i="1"/>
  <c r="C6" i="1"/>
  <c r="AF35" i="1"/>
  <c r="U35" i="1"/>
  <c r="O35" i="1"/>
  <c r="I35" i="1"/>
  <c r="B35" i="1"/>
  <c r="AF34" i="1"/>
  <c r="U34" i="1"/>
  <c r="O34" i="1"/>
  <c r="I34" i="1"/>
  <c r="B34" i="1"/>
  <c r="AF33" i="1"/>
  <c r="U33" i="1"/>
  <c r="O33" i="1"/>
  <c r="I33" i="1"/>
  <c r="B33" i="1"/>
  <c r="AF32" i="1"/>
  <c r="U32" i="1"/>
  <c r="O32" i="1"/>
  <c r="I32" i="1"/>
  <c r="B32" i="1"/>
  <c r="AF31" i="1"/>
  <c r="U31" i="1"/>
  <c r="O31" i="1"/>
  <c r="I31" i="1"/>
  <c r="B31" i="1"/>
  <c r="AF30" i="1"/>
  <c r="U30" i="1"/>
  <c r="O30" i="1"/>
  <c r="I30" i="1"/>
  <c r="B30" i="1"/>
  <c r="AF29" i="1"/>
  <c r="U29" i="1"/>
  <c r="O29" i="1"/>
  <c r="I29" i="1"/>
  <c r="B29" i="1"/>
  <c r="AF28" i="1"/>
  <c r="U28" i="1"/>
  <c r="O28" i="1"/>
  <c r="I28" i="1"/>
  <c r="B28" i="1"/>
  <c r="AF27" i="1"/>
  <c r="U27" i="1"/>
  <c r="O27" i="1"/>
  <c r="I27" i="1"/>
  <c r="B27" i="1"/>
  <c r="AF26" i="1"/>
  <c r="U26" i="1"/>
  <c r="O26" i="1"/>
  <c r="I26" i="1"/>
  <c r="B26" i="1"/>
  <c r="AF25" i="1"/>
  <c r="U25" i="1"/>
  <c r="O25" i="1"/>
  <c r="I25" i="1"/>
  <c r="B25" i="1"/>
  <c r="AF24" i="1"/>
  <c r="U24" i="1"/>
  <c r="O24" i="1"/>
  <c r="I24" i="1"/>
  <c r="B24" i="1"/>
  <c r="AF23" i="1"/>
  <c r="B23" i="1"/>
  <c r="AF22" i="1"/>
  <c r="B22" i="1"/>
  <c r="AF21" i="1"/>
  <c r="B21" i="1"/>
  <c r="AF20" i="1"/>
  <c r="B20" i="1"/>
  <c r="AF19" i="1"/>
  <c r="B19" i="1"/>
  <c r="AF18" i="1"/>
  <c r="B18" i="1"/>
  <c r="AF17" i="1"/>
  <c r="B17" i="1"/>
  <c r="AF16" i="1"/>
  <c r="B16" i="1"/>
  <c r="AF15" i="1"/>
  <c r="B15" i="1"/>
  <c r="AF14" i="1"/>
  <c r="B14" i="1"/>
  <c r="AF13" i="1"/>
  <c r="B13" i="1"/>
  <c r="AF12" i="1"/>
  <c r="B12" i="1"/>
  <c r="AF11" i="1"/>
  <c r="B11" i="1"/>
  <c r="AF10" i="1"/>
  <c r="B10" i="1"/>
  <c r="AF9" i="1"/>
  <c r="B9" i="1"/>
  <c r="AF8" i="1"/>
  <c r="B8" i="1"/>
  <c r="AF7" i="1"/>
  <c r="B7" i="1"/>
  <c r="AF6" i="1"/>
  <c r="B6" i="1"/>
  <c r="AP1" i="1"/>
  <c r="AK1" i="1"/>
  <c r="C1" i="1"/>
  <c r="A1" i="1"/>
  <c r="AD26" i="2" l="1"/>
  <c r="AE26" i="2" s="1"/>
  <c r="BA27" i="3"/>
  <c r="BA31" i="3"/>
  <c r="BA35" i="3"/>
  <c r="AC20" i="1"/>
  <c r="AC16" i="1"/>
  <c r="AC12" i="1"/>
  <c r="BA12" i="3" s="1"/>
  <c r="AC8" i="1"/>
  <c r="BA8" i="3" s="1"/>
  <c r="BA24" i="3"/>
  <c r="AZ25" i="3"/>
  <c r="BA28" i="3"/>
  <c r="AZ29" i="3"/>
  <c r="AD30" i="2"/>
  <c r="AE30" i="2" s="1"/>
  <c r="BA32" i="3"/>
  <c r="AZ33" i="3"/>
  <c r="AD34" i="2"/>
  <c r="AE34" i="2" s="1"/>
  <c r="AZ24" i="3"/>
  <c r="AD29" i="2"/>
  <c r="AE29" i="2" s="1"/>
  <c r="F33" i="1"/>
  <c r="G33" i="1" s="1"/>
  <c r="F29" i="1"/>
  <c r="G29" i="1" s="1"/>
  <c r="F25" i="1"/>
  <c r="G25" i="1" s="1"/>
  <c r="F21" i="1"/>
  <c r="G21" i="1" s="1"/>
  <c r="F17" i="1"/>
  <c r="G17" i="1" s="1"/>
  <c r="F13" i="1"/>
  <c r="G13" i="1" s="1"/>
  <c r="F9" i="1"/>
  <c r="G9" i="1" s="1"/>
  <c r="BA25" i="3"/>
  <c r="AZ26" i="3"/>
  <c r="BA29" i="3"/>
  <c r="AZ30" i="3"/>
  <c r="AD31" i="2"/>
  <c r="AE31" i="2" s="1"/>
  <c r="BA33" i="3"/>
  <c r="AZ34" i="3"/>
  <c r="AD35" i="2"/>
  <c r="AE35" i="2" s="1"/>
  <c r="AZ28" i="3"/>
  <c r="AZ32" i="3"/>
  <c r="AD33" i="2"/>
  <c r="AE33" i="2" s="1"/>
  <c r="F20" i="1"/>
  <c r="G20" i="1" s="1"/>
  <c r="F16" i="1"/>
  <c r="G16" i="1" s="1"/>
  <c r="F12" i="1"/>
  <c r="G12" i="1" s="1"/>
  <c r="F8" i="1"/>
  <c r="G8" i="1" s="1"/>
  <c r="BA26" i="3"/>
  <c r="AZ27" i="3"/>
  <c r="AD28" i="2"/>
  <c r="AE28" i="2" s="1"/>
  <c r="BA30" i="3"/>
  <c r="AZ31" i="3"/>
  <c r="AD32" i="2"/>
  <c r="AE32" i="2" s="1"/>
  <c r="BA34" i="3"/>
  <c r="AZ35" i="3"/>
  <c r="AC22" i="1"/>
  <c r="AC18" i="1"/>
  <c r="AC14" i="1"/>
  <c r="AC10" i="1"/>
  <c r="BA10" i="3" s="1"/>
  <c r="AC21" i="1"/>
  <c r="AC17" i="1"/>
  <c r="AC13" i="1"/>
  <c r="BA13" i="3" s="1"/>
  <c r="AC9" i="1"/>
  <c r="BA9" i="3" s="1"/>
  <c r="AA33" i="1"/>
  <c r="AY33" i="3" s="1"/>
  <c r="BB33" i="3" s="1"/>
  <c r="BC33" i="3" s="1"/>
  <c r="AC6" i="1"/>
  <c r="BA6" i="3" s="1"/>
  <c r="AC23" i="1"/>
  <c r="AC19" i="1"/>
  <c r="AC15" i="1"/>
  <c r="AC11" i="1"/>
  <c r="BA11" i="3" s="1"/>
  <c r="AC7" i="1"/>
  <c r="X21" i="1"/>
  <c r="Y21" i="1" s="1"/>
  <c r="X17" i="1"/>
  <c r="Y17" i="1" s="1"/>
  <c r="X13" i="1"/>
  <c r="Y13" i="1" s="1"/>
  <c r="X9" i="1"/>
  <c r="Y9" i="1" s="1"/>
  <c r="F35" i="1"/>
  <c r="G35" i="1" s="1"/>
  <c r="F31" i="1"/>
  <c r="G31" i="1" s="1"/>
  <c r="F27" i="1"/>
  <c r="G27" i="1" s="1"/>
  <c r="F23" i="1"/>
  <c r="G23" i="1" s="1"/>
  <c r="F19" i="1"/>
  <c r="G19" i="1" s="1"/>
  <c r="F15" i="1"/>
  <c r="G15" i="1" s="1"/>
  <c r="F11" i="1"/>
  <c r="G11" i="1" s="1"/>
  <c r="F7" i="1"/>
  <c r="G7" i="1" s="1"/>
  <c r="AA25" i="1"/>
  <c r="AD25" i="1" s="1"/>
  <c r="AE25" i="1" s="1"/>
  <c r="AA27" i="1"/>
  <c r="AY27" i="3" s="1"/>
  <c r="BB27" i="3" s="1"/>
  <c r="BC27" i="3" s="1"/>
  <c r="AA31" i="1"/>
  <c r="AD31" i="1" s="1"/>
  <c r="AE31" i="1" s="1"/>
  <c r="AA35" i="1"/>
  <c r="AY35" i="3" s="1"/>
  <c r="BB35" i="3" s="1"/>
  <c r="BC35" i="3" s="1"/>
  <c r="X6" i="1"/>
  <c r="Y6" i="1" s="1"/>
  <c r="AB6" i="1"/>
  <c r="AZ6" i="3" s="1"/>
  <c r="AA19" i="1"/>
  <c r="AA11" i="1"/>
  <c r="AB20" i="1"/>
  <c r="AB16" i="1"/>
  <c r="AZ16" i="3" s="1"/>
  <c r="AB12" i="1"/>
  <c r="AZ12" i="3" s="1"/>
  <c r="AB8" i="1"/>
  <c r="AZ8" i="3" s="1"/>
  <c r="AA23" i="1"/>
  <c r="AA15" i="1"/>
  <c r="AY15" i="3" s="1"/>
  <c r="AA7" i="1"/>
  <c r="AA34" i="1"/>
  <c r="AY34" i="3" s="1"/>
  <c r="BB34" i="3" s="1"/>
  <c r="BC34" i="3" s="1"/>
  <c r="AA30" i="1"/>
  <c r="AD30" i="1" s="1"/>
  <c r="AE30" i="1" s="1"/>
  <c r="AA26" i="1"/>
  <c r="AY26" i="3" s="1"/>
  <c r="BB26" i="3" s="1"/>
  <c r="BC26" i="3" s="1"/>
  <c r="AA22" i="1"/>
  <c r="AA18" i="1"/>
  <c r="AA14" i="1"/>
  <c r="AA10" i="1"/>
  <c r="AB23" i="1"/>
  <c r="AB19" i="1"/>
  <c r="AB15" i="1"/>
  <c r="AB11" i="1"/>
  <c r="AB7" i="1"/>
  <c r="AA6" i="1"/>
  <c r="AA29" i="1"/>
  <c r="AD29" i="1" s="1"/>
  <c r="AE29" i="1" s="1"/>
  <c r="AA21" i="1"/>
  <c r="AA13" i="1"/>
  <c r="AB22" i="1"/>
  <c r="AZ22" i="3" s="1"/>
  <c r="AB18" i="1"/>
  <c r="AB14" i="1"/>
  <c r="AZ14" i="3" s="1"/>
  <c r="AB10" i="1"/>
  <c r="AZ10" i="3" s="1"/>
  <c r="AA17" i="1"/>
  <c r="AY17" i="3" s="1"/>
  <c r="AA9" i="1"/>
  <c r="AY9" i="3" s="1"/>
  <c r="AA32" i="1"/>
  <c r="AD32" i="1" s="1"/>
  <c r="AE32" i="1" s="1"/>
  <c r="AA28" i="1"/>
  <c r="AD28" i="1" s="1"/>
  <c r="AE28" i="1" s="1"/>
  <c r="AA24" i="1"/>
  <c r="AD24" i="1" s="1"/>
  <c r="AE24" i="1" s="1"/>
  <c r="AB21" i="1"/>
  <c r="AZ21" i="3" s="1"/>
  <c r="AB17" i="1"/>
  <c r="AZ17" i="3" s="1"/>
  <c r="AB13" i="1"/>
  <c r="AZ13" i="3" s="1"/>
  <c r="AB9" i="1"/>
  <c r="F32" i="1"/>
  <c r="G32" i="1" s="1"/>
  <c r="F28" i="1"/>
  <c r="G28" i="1" s="1"/>
  <c r="F24" i="1"/>
  <c r="G24" i="1" s="1"/>
  <c r="AA12" i="2"/>
  <c r="AA13" i="2"/>
  <c r="AA18" i="2"/>
  <c r="AA19" i="2"/>
  <c r="AA20" i="2"/>
  <c r="AA21" i="2"/>
  <c r="AY21" i="3" s="1"/>
  <c r="AA22" i="2"/>
  <c r="AA23" i="2"/>
  <c r="AA16" i="2"/>
  <c r="AA20" i="1"/>
  <c r="AA16" i="1"/>
  <c r="AA12" i="1"/>
  <c r="AA8" i="1"/>
  <c r="F34" i="1"/>
  <c r="G34" i="1" s="1"/>
  <c r="F30" i="1"/>
  <c r="G30" i="1" s="1"/>
  <c r="F26" i="1"/>
  <c r="G26" i="1" s="1"/>
  <c r="F22" i="1"/>
  <c r="G22" i="1" s="1"/>
  <c r="F18" i="1"/>
  <c r="G18" i="1" s="1"/>
  <c r="F14" i="1"/>
  <c r="G14" i="1" s="1"/>
  <c r="F10" i="1"/>
  <c r="G10" i="1" s="1"/>
  <c r="AA8" i="2"/>
  <c r="AB9" i="2"/>
  <c r="AA11" i="2"/>
  <c r="AC7" i="2"/>
  <c r="AA7" i="2"/>
  <c r="AA6" i="2"/>
  <c r="AB7" i="2"/>
  <c r="AA10" i="2"/>
  <c r="AB11" i="2"/>
  <c r="AA14" i="2"/>
  <c r="AB15" i="2"/>
  <c r="AC14" i="2"/>
  <c r="AB20" i="2"/>
  <c r="AZ20" i="3" s="1"/>
  <c r="AB19" i="2"/>
  <c r="AZ19" i="3" s="1"/>
  <c r="AB23" i="2"/>
  <c r="AC15" i="2"/>
  <c r="AC16" i="2"/>
  <c r="BA16" i="3" s="1"/>
  <c r="AC17" i="2"/>
  <c r="AC18" i="2"/>
  <c r="AC19" i="2"/>
  <c r="AC20" i="2"/>
  <c r="AC21" i="2"/>
  <c r="AC22" i="2"/>
  <c r="AC23" i="2"/>
  <c r="X22" i="1"/>
  <c r="Y22" i="1" s="1"/>
  <c r="X18" i="1"/>
  <c r="Y18" i="1" s="1"/>
  <c r="X14" i="1"/>
  <c r="Y14" i="1" s="1"/>
  <c r="X10" i="1"/>
  <c r="Y10" i="1" s="1"/>
  <c r="X23" i="1"/>
  <c r="Y23" i="1" s="1"/>
  <c r="X19" i="1"/>
  <c r="Y19" i="1" s="1"/>
  <c r="X15" i="1"/>
  <c r="Y15" i="1" s="1"/>
  <c r="X11" i="1"/>
  <c r="Y11" i="1" s="1"/>
  <c r="X7" i="1"/>
  <c r="Y7" i="1" s="1"/>
  <c r="X20" i="1"/>
  <c r="Y20" i="1" s="1"/>
  <c r="X16" i="1"/>
  <c r="Y16" i="1" s="1"/>
  <c r="X12" i="1"/>
  <c r="Y12" i="1" s="1"/>
  <c r="X8" i="1"/>
  <c r="Y8" i="1" s="1"/>
  <c r="R22" i="1"/>
  <c r="S22" i="1" s="1"/>
  <c r="R18" i="1"/>
  <c r="S18" i="1" s="1"/>
  <c r="R14" i="1"/>
  <c r="S14" i="1" s="1"/>
  <c r="R10" i="1"/>
  <c r="S10" i="1" s="1"/>
  <c r="R6" i="1"/>
  <c r="S6" i="1" s="1"/>
  <c r="L21" i="1"/>
  <c r="M21" i="1" s="1"/>
  <c r="L17" i="1"/>
  <c r="M17" i="1" s="1"/>
  <c r="L13" i="1"/>
  <c r="M13" i="1" s="1"/>
  <c r="L9" i="1"/>
  <c r="M9" i="1" s="1"/>
  <c r="R21" i="1"/>
  <c r="S21" i="1" s="1"/>
  <c r="R17" i="1"/>
  <c r="S17" i="1" s="1"/>
  <c r="R13" i="1"/>
  <c r="S13" i="1" s="1"/>
  <c r="R9" i="1"/>
  <c r="S9" i="1" s="1"/>
  <c r="L23" i="1"/>
  <c r="M23" i="1" s="1"/>
  <c r="L19" i="1"/>
  <c r="M19" i="1" s="1"/>
  <c r="L15" i="1"/>
  <c r="M15" i="1" s="1"/>
  <c r="L11" i="1"/>
  <c r="M11" i="1" s="1"/>
  <c r="L7" i="1"/>
  <c r="M7" i="1" s="1"/>
  <c r="R23" i="1"/>
  <c r="S23" i="1" s="1"/>
  <c r="R19" i="1"/>
  <c r="S19" i="1" s="1"/>
  <c r="R15" i="1"/>
  <c r="S15" i="1" s="1"/>
  <c r="R11" i="1"/>
  <c r="S11" i="1" s="1"/>
  <c r="R7" i="1"/>
  <c r="S7" i="1" s="1"/>
  <c r="R20" i="1"/>
  <c r="S20" i="1" s="1"/>
  <c r="R16" i="1"/>
  <c r="S16" i="1" s="1"/>
  <c r="R12" i="1"/>
  <c r="S12" i="1" s="1"/>
  <c r="R8" i="1"/>
  <c r="S8" i="1" s="1"/>
  <c r="L6" i="1"/>
  <c r="M6" i="1" s="1"/>
  <c r="L20" i="1"/>
  <c r="M20" i="1" s="1"/>
  <c r="L16" i="1"/>
  <c r="M16" i="1" s="1"/>
  <c r="L12" i="1"/>
  <c r="M12" i="1" s="1"/>
  <c r="L8" i="1"/>
  <c r="M8" i="1" s="1"/>
  <c r="L22" i="1"/>
  <c r="M22" i="1" s="1"/>
  <c r="L18" i="1"/>
  <c r="M18" i="1" s="1"/>
  <c r="L14" i="1"/>
  <c r="M14" i="1" s="1"/>
  <c r="L10" i="1"/>
  <c r="M10" i="1" s="1"/>
  <c r="F6" i="1"/>
  <c r="G6" i="1" s="1"/>
  <c r="AY14" i="3" l="1"/>
  <c r="AY6" i="3"/>
  <c r="AY7" i="3"/>
  <c r="AZ11" i="3"/>
  <c r="AY12" i="3"/>
  <c r="BB12" i="3" s="1"/>
  <c r="BC12" i="3" s="1"/>
  <c r="AD33" i="1"/>
  <c r="AE33" i="1" s="1"/>
  <c r="AD15" i="1"/>
  <c r="AE15" i="1" s="1"/>
  <c r="BA15" i="3"/>
  <c r="AY10" i="3"/>
  <c r="BA22" i="3"/>
  <c r="BA21" i="3"/>
  <c r="BB21" i="3" s="1"/>
  <c r="BC21" i="3" s="1"/>
  <c r="BB6" i="3"/>
  <c r="BC6" i="3" s="1"/>
  <c r="AY13" i="3"/>
  <c r="BB13" i="3" s="1"/>
  <c r="BC13" i="3" s="1"/>
  <c r="AD27" i="1"/>
  <c r="AE27" i="1" s="1"/>
  <c r="AD26" i="1"/>
  <c r="AE26" i="1" s="1"/>
  <c r="AY16" i="3"/>
  <c r="BB16" i="3" s="1"/>
  <c r="BC16" i="3" s="1"/>
  <c r="BA19" i="3"/>
  <c r="AY23" i="3"/>
  <c r="AD11" i="1"/>
  <c r="AE11" i="1" s="1"/>
  <c r="AY32" i="3"/>
  <c r="BB32" i="3" s="1"/>
  <c r="BC32" i="3" s="1"/>
  <c r="AZ23" i="3"/>
  <c r="AZ7" i="3"/>
  <c r="AY25" i="3"/>
  <c r="BB25" i="3" s="1"/>
  <c r="BC25" i="3" s="1"/>
  <c r="AY29" i="3"/>
  <c r="BB29" i="3" s="1"/>
  <c r="BC29" i="3" s="1"/>
  <c r="AD9" i="2"/>
  <c r="AE9" i="2" s="1"/>
  <c r="AZ9" i="3"/>
  <c r="BB9" i="3" s="1"/>
  <c r="BC9" i="3" s="1"/>
  <c r="BA23" i="3"/>
  <c r="BB10" i="3"/>
  <c r="BC10" i="3" s="1"/>
  <c r="AD8" i="2"/>
  <c r="AE8" i="2" s="1"/>
  <c r="AY8" i="3"/>
  <c r="BB8" i="3" s="1"/>
  <c r="BC8" i="3" s="1"/>
  <c r="AY20" i="3"/>
  <c r="AD35" i="1"/>
  <c r="AE35" i="1" s="1"/>
  <c r="AY11" i="3"/>
  <c r="AD12" i="1"/>
  <c r="AE12" i="1" s="1"/>
  <c r="AY19" i="3"/>
  <c r="BB19" i="3" s="1"/>
  <c r="BC19" i="3" s="1"/>
  <c r="AD34" i="1"/>
  <c r="AE34" i="1" s="1"/>
  <c r="AD6" i="1"/>
  <c r="AE6" i="1" s="1"/>
  <c r="AY31" i="3"/>
  <c r="BB31" i="3" s="1"/>
  <c r="BC31" i="3" s="1"/>
  <c r="AY30" i="3"/>
  <c r="BB30" i="3" s="1"/>
  <c r="BC30" i="3" s="1"/>
  <c r="AD20" i="2"/>
  <c r="AE20" i="2" s="1"/>
  <c r="BA20" i="3"/>
  <c r="BA14" i="3"/>
  <c r="BB14" i="3" s="1"/>
  <c r="BC14" i="3" s="1"/>
  <c r="BA7" i="3"/>
  <c r="AY28" i="3"/>
  <c r="BB28" i="3" s="1"/>
  <c r="BC28" i="3" s="1"/>
  <c r="AY24" i="3"/>
  <c r="BB24" i="3" s="1"/>
  <c r="BC24" i="3" s="1"/>
  <c r="BA18" i="3"/>
  <c r="AZ15" i="3"/>
  <c r="AD17" i="2"/>
  <c r="AE17" i="2" s="1"/>
  <c r="BA17" i="3"/>
  <c r="BB17" i="3" s="1"/>
  <c r="BC17" i="3" s="1"/>
  <c r="AD12" i="2"/>
  <c r="AE12" i="2" s="1"/>
  <c r="AD16" i="1"/>
  <c r="AE16" i="1" s="1"/>
  <c r="AY22" i="3"/>
  <c r="AY18" i="3"/>
  <c r="AD18" i="1"/>
  <c r="AE18" i="1" s="1"/>
  <c r="AD19" i="1"/>
  <c r="AE19" i="1" s="1"/>
  <c r="AZ18" i="3"/>
  <c r="AD8" i="1"/>
  <c r="AE8" i="1" s="1"/>
  <c r="AD13" i="1"/>
  <c r="AE13" i="1" s="1"/>
  <c r="AD23" i="1"/>
  <c r="AE23" i="1" s="1"/>
  <c r="AD10" i="1"/>
  <c r="AE10" i="1" s="1"/>
  <c r="AD14" i="1"/>
  <c r="AE14" i="1" s="1"/>
  <c r="AD20" i="1"/>
  <c r="AE20" i="1" s="1"/>
  <c r="AD17" i="1"/>
  <c r="AE17" i="1" s="1"/>
  <c r="AD22" i="1"/>
  <c r="AE22" i="1" s="1"/>
  <c r="AD21" i="1"/>
  <c r="AE21" i="1" s="1"/>
  <c r="AD7" i="1"/>
  <c r="AE7" i="1" s="1"/>
  <c r="AD9" i="1"/>
  <c r="AE9" i="1" s="1"/>
  <c r="AD15" i="2"/>
  <c r="AE15" i="2" s="1"/>
  <c r="AD22" i="2"/>
  <c r="AE22" i="2" s="1"/>
  <c r="AD16" i="2"/>
  <c r="AE16" i="2" s="1"/>
  <c r="AD13" i="2"/>
  <c r="AE13" i="2" s="1"/>
  <c r="AD21" i="2"/>
  <c r="AE21" i="2" s="1"/>
  <c r="AD18" i="2"/>
  <c r="AE18" i="2" s="1"/>
  <c r="AD19" i="2"/>
  <c r="AE19" i="2" s="1"/>
  <c r="AD6" i="2"/>
  <c r="AE6" i="2" s="1"/>
  <c r="AD7" i="2"/>
  <c r="AE7" i="2" s="1"/>
  <c r="AD10" i="2"/>
  <c r="AE10" i="2" s="1"/>
  <c r="AD11" i="2"/>
  <c r="AE11" i="2" s="1"/>
  <c r="AD23" i="2"/>
  <c r="AE23" i="2" s="1"/>
  <c r="AD14" i="2"/>
  <c r="AE14" i="2" s="1"/>
  <c r="BB22" i="3" l="1"/>
  <c r="BC22" i="3" s="1"/>
  <c r="BB11" i="3"/>
  <c r="BC11" i="3" s="1"/>
  <c r="BB15" i="3"/>
  <c r="BC15" i="3" s="1"/>
  <c r="BB7" i="3"/>
  <c r="BC7" i="3" s="1"/>
  <c r="BB23" i="3"/>
  <c r="BC23" i="3" s="1"/>
  <c r="BB18" i="3"/>
  <c r="BC18" i="3" s="1"/>
  <c r="BB20" i="3"/>
  <c r="BC20" i="3" s="1"/>
  <c r="BG19" i="3" l="1"/>
  <c r="BH19" i="3" s="1"/>
  <c r="BI19" i="3" s="1"/>
</calcChain>
</file>

<file path=xl/sharedStrings.xml><?xml version="1.0" encoding="utf-8"?>
<sst xmlns="http://schemas.openxmlformats.org/spreadsheetml/2006/main" count="132" uniqueCount="25">
  <si>
    <t>NOMS</t>
  </si>
  <si>
    <t>Savoir parler</t>
  </si>
  <si>
    <t>Savoir écrire</t>
  </si>
  <si>
    <t>Savoir lire</t>
  </si>
  <si>
    <t>Savoir écouter</t>
  </si>
  <si>
    <t>TOTAL</t>
  </si>
  <si>
    <t>Nombres et opérations</t>
  </si>
  <si>
    <t>Grandeurs</t>
  </si>
  <si>
    <t>Solides et figures</t>
  </si>
  <si>
    <t>Traitement de données</t>
  </si>
  <si>
    <t>Eveil scientifique</t>
  </si>
  <si>
    <t>Histoire et geographie</t>
  </si>
  <si>
    <t>Art</t>
  </si>
  <si>
    <t>Néerlandais</t>
  </si>
  <si>
    <t>Ed. Physique</t>
  </si>
  <si>
    <t>Cours de phil. et de cit.</t>
  </si>
  <si>
    <t>Total général</t>
  </si>
  <si>
    <t>%</t>
  </si>
  <si>
    <t>comportement</t>
  </si>
  <si>
    <t>Cours de philosophie</t>
  </si>
  <si>
    <t>TOTAL --&gt;</t>
  </si>
  <si>
    <t>B1</t>
  </si>
  <si>
    <t>B2</t>
  </si>
  <si>
    <t>B3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</si>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</sst>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Arial"/>
      <family val="2"/>
    </font>
    <font>
      <b/>
      <sz val="10"/>
      <name val="Arial"/>
      <family val="2"/>
    </font>
    <font>
      <b/>
      <i/>
      <u/>
      <sz val="14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807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2" fillId="0" borderId="0" xfId="0" applyFont="1"/>
    <xf numFmtId="0" fontId="1" fillId="0" borderId="0" xfId="0" applyFont="1"/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Continuous"/>
    </xf>
    <xf numFmtId="0" fontId="3" fillId="3" borderId="2" xfId="0" applyFont="1" applyFill="1" applyBorder="1" applyAlignment="1">
      <alignment horizontal="centerContinuous"/>
    </xf>
    <xf numFmtId="0" fontId="1" fillId="2" borderId="3" xfId="0" applyFont="1" applyFill="1" applyBorder="1"/>
    <xf numFmtId="0" fontId="4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1" fillId="2" borderId="5" xfId="0" applyFont="1" applyFill="1" applyBorder="1"/>
    <xf numFmtId="0" fontId="1" fillId="3" borderId="5" xfId="0" applyFont="1" applyFill="1" applyBorder="1"/>
    <xf numFmtId="0" fontId="1" fillId="2" borderId="6" xfId="0" applyFont="1" applyFill="1" applyBorder="1"/>
    <xf numFmtId="0" fontId="1" fillId="0" borderId="0" xfId="0" applyFont="1" applyAlignment="1">
      <alignment horizontal="center" vertical="center" textRotation="255"/>
    </xf>
    <xf numFmtId="0" fontId="5" fillId="5" borderId="7" xfId="0" applyFont="1" applyFill="1" applyBorder="1" applyAlignment="1">
      <alignment horizontal="center" vertical="center" textRotation="255" wrapText="1"/>
    </xf>
    <xf numFmtId="0" fontId="3" fillId="0" borderId="7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7" borderId="8" xfId="0" applyFont="1" applyFill="1" applyBorder="1" applyAlignment="1" applyProtection="1">
      <alignment horizontal="center" vertical="center"/>
      <protection locked="0" hidden="1"/>
    </xf>
    <xf numFmtId="0" fontId="7" fillId="7" borderId="9" xfId="0" applyFont="1" applyFill="1" applyBorder="1" applyAlignment="1" applyProtection="1">
      <alignment horizontal="center" vertical="center"/>
      <protection locked="0" hidden="1"/>
    </xf>
    <xf numFmtId="0" fontId="7" fillId="6" borderId="9" xfId="0" applyFont="1" applyFill="1" applyBorder="1" applyAlignment="1" applyProtection="1">
      <alignment horizontal="center" vertical="center"/>
      <protection locked="0" hidden="1"/>
    </xf>
    <xf numFmtId="0" fontId="7" fillId="0" borderId="9" xfId="0" applyFont="1" applyBorder="1" applyAlignment="1" applyProtection="1">
      <alignment horizontal="center" vertical="center"/>
      <protection locked="0" hidden="1"/>
    </xf>
    <xf numFmtId="0" fontId="7" fillId="7" borderId="10" xfId="0" applyFont="1" applyFill="1" applyBorder="1" applyAlignment="1" applyProtection="1">
      <alignment horizontal="center" vertical="center"/>
      <protection locked="0" hidden="1"/>
    </xf>
    <xf numFmtId="0" fontId="1" fillId="7" borderId="0" xfId="0" applyFont="1" applyFill="1"/>
    <xf numFmtId="0" fontId="8" fillId="7" borderId="11" xfId="0" applyFont="1" applyFill="1" applyBorder="1" applyAlignment="1">
      <alignment horizontal="center"/>
    </xf>
    <xf numFmtId="0" fontId="1" fillId="0" borderId="11" xfId="0" applyFont="1" applyBorder="1"/>
    <xf numFmtId="1" fontId="1" fillId="4" borderId="12" xfId="0" applyNumberFormat="1" applyFont="1" applyFill="1" applyBorder="1" applyAlignment="1">
      <alignment horizontal="center" vertical="center"/>
    </xf>
    <xf numFmtId="1" fontId="1" fillId="4" borderId="13" xfId="0" applyNumberFormat="1" applyFont="1" applyFill="1" applyBorder="1" applyAlignment="1">
      <alignment horizontal="center" vertical="center"/>
    </xf>
    <xf numFmtId="1" fontId="9" fillId="4" borderId="13" xfId="0" applyNumberFormat="1" applyFont="1" applyFill="1" applyBorder="1" applyAlignment="1">
      <alignment horizontal="center" vertical="center"/>
    </xf>
    <xf numFmtId="1" fontId="1" fillId="5" borderId="13" xfId="0" applyNumberFormat="1" applyFont="1" applyFill="1" applyBorder="1" applyAlignment="1">
      <alignment horizontal="center" vertical="center"/>
    </xf>
    <xf numFmtId="1" fontId="10" fillId="6" borderId="13" xfId="0" applyNumberFormat="1" applyFont="1" applyFill="1" applyBorder="1" applyAlignment="1" applyProtection="1">
      <alignment horizontal="center" vertical="center"/>
      <protection locked="0" hidden="1"/>
    </xf>
    <xf numFmtId="1" fontId="10" fillId="8" borderId="13" xfId="0" applyNumberFormat="1" applyFont="1" applyFill="1" applyBorder="1" applyAlignment="1" applyProtection="1">
      <alignment horizontal="center" vertical="center"/>
      <protection locked="0" hidden="1"/>
    </xf>
    <xf numFmtId="1" fontId="10" fillId="7" borderId="13" xfId="0" applyNumberFormat="1" applyFont="1" applyFill="1" applyBorder="1" applyAlignment="1" applyProtection="1">
      <alignment horizontal="center" vertical="center"/>
      <protection locked="0" hidden="1"/>
    </xf>
    <xf numFmtId="0" fontId="5" fillId="7" borderId="14" xfId="0" applyFont="1" applyFill="1" applyBorder="1" applyAlignment="1" applyProtection="1">
      <alignment horizontal="center" vertical="center"/>
      <protection locked="0" hidden="1"/>
    </xf>
    <xf numFmtId="0" fontId="8" fillId="7" borderId="15" xfId="0" applyFont="1" applyFill="1" applyBorder="1" applyAlignment="1">
      <alignment horizontal="center"/>
    </xf>
    <xf numFmtId="1" fontId="1" fillId="4" borderId="16" xfId="0" applyNumberFormat="1" applyFont="1" applyFill="1" applyBorder="1" applyAlignment="1">
      <alignment horizontal="center" vertical="center"/>
    </xf>
    <xf numFmtId="1" fontId="1" fillId="5" borderId="16" xfId="0" applyNumberFormat="1" applyFont="1" applyFill="1" applyBorder="1" applyAlignment="1">
      <alignment horizontal="center" vertical="center"/>
    </xf>
    <xf numFmtId="1" fontId="10" fillId="8" borderId="16" xfId="0" applyNumberFormat="1" applyFont="1" applyFill="1" applyBorder="1" applyAlignment="1" applyProtection="1">
      <alignment horizontal="center" vertical="center"/>
      <protection locked="0" hidden="1"/>
    </xf>
    <xf numFmtId="1" fontId="10" fillId="7" borderId="16" xfId="0" applyNumberFormat="1" applyFont="1" applyFill="1" applyBorder="1" applyAlignment="1" applyProtection="1">
      <alignment horizontal="center" vertical="center"/>
      <protection locked="0" hidden="1"/>
    </xf>
    <xf numFmtId="0" fontId="5" fillId="7" borderId="17" xfId="0" applyFont="1" applyFill="1" applyBorder="1" applyAlignment="1" applyProtection="1">
      <alignment horizontal="center" vertical="center"/>
      <protection locked="0" hidden="1"/>
    </xf>
    <xf numFmtId="0" fontId="3" fillId="7" borderId="18" xfId="0" applyFont="1" applyFill="1" applyBorder="1" applyAlignment="1" applyProtection="1">
      <alignment horizontal="center" vertical="center"/>
      <protection locked="0" hidden="1"/>
    </xf>
    <xf numFmtId="0" fontId="3" fillId="7" borderId="19" xfId="0" applyFont="1" applyFill="1" applyBorder="1" applyAlignment="1" applyProtection="1">
      <alignment horizontal="center" vertical="center"/>
      <protection locked="0" hidden="1"/>
    </xf>
    <xf numFmtId="0" fontId="1" fillId="0" borderId="20" xfId="0" applyFont="1" applyBorder="1"/>
    <xf numFmtId="1" fontId="1" fillId="4" borderId="21" xfId="0" applyNumberFormat="1" applyFont="1" applyFill="1" applyBorder="1" applyAlignment="1">
      <alignment horizontal="center" vertical="center"/>
    </xf>
    <xf numFmtId="1" fontId="10" fillId="7" borderId="21" xfId="0" applyNumberFormat="1" applyFont="1" applyFill="1" applyBorder="1" applyAlignment="1" applyProtection="1">
      <alignment horizontal="center" vertical="center"/>
      <protection locked="0" hidden="1"/>
    </xf>
    <xf numFmtId="1" fontId="1" fillId="5" borderId="21" xfId="0" applyNumberFormat="1" applyFont="1" applyFill="1" applyBorder="1" applyAlignment="1">
      <alignment horizontal="center" vertical="center"/>
    </xf>
    <xf numFmtId="1" fontId="10" fillId="8" borderId="21" xfId="0" applyNumberFormat="1" applyFont="1" applyFill="1" applyBorder="1" applyAlignment="1" applyProtection="1">
      <alignment horizontal="center" vertical="center"/>
      <protection locked="0" hidden="1"/>
    </xf>
    <xf numFmtId="0" fontId="5" fillId="7" borderId="22" xfId="0" applyFont="1" applyFill="1" applyBorder="1" applyAlignment="1" applyProtection="1">
      <alignment horizontal="center" vertical="center"/>
      <protection locked="0" hidden="1"/>
    </xf>
    <xf numFmtId="0" fontId="1" fillId="7" borderId="0" xfId="0" applyFont="1" applyFill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23" xfId="0" applyFont="1" applyBorder="1" applyAlignment="1" applyProtection="1">
      <alignment horizontal="center" vertical="center"/>
      <protection hidden="1"/>
    </xf>
    <xf numFmtId="0" fontId="1" fillId="0" borderId="24" xfId="0" applyFont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>
      <alignment horizontal="left"/>
    </xf>
    <xf numFmtId="1" fontId="1" fillId="4" borderId="6" xfId="0" applyNumberFormat="1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 textRotation="255" wrapText="1"/>
    </xf>
    <xf numFmtId="0" fontId="3" fillId="0" borderId="28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5" fillId="0" borderId="2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/>
    </xf>
    <xf numFmtId="0" fontId="5" fillId="0" borderId="27" xfId="0" applyFont="1" applyBorder="1" applyAlignment="1">
      <alignment horizontal="center" vertical="center" textRotation="255" wrapText="1"/>
    </xf>
    <xf numFmtId="1" fontId="1" fillId="0" borderId="6" xfId="0" applyNumberFormat="1" applyFont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 vertical="center"/>
    </xf>
    <xf numFmtId="1" fontId="1" fillId="0" borderId="2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textRotation="255" wrapText="1"/>
    </xf>
    <xf numFmtId="0" fontId="5" fillId="0" borderId="28" xfId="0" applyFont="1" applyBorder="1" applyAlignment="1">
      <alignment horizontal="center" vertical="center" textRotation="255" wrapText="1"/>
    </xf>
    <xf numFmtId="1" fontId="1" fillId="0" borderId="13" xfId="0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1" fontId="1" fillId="0" borderId="21" xfId="0" applyNumberFormat="1" applyFont="1" applyBorder="1" applyAlignment="1">
      <alignment horizontal="center" vertical="center"/>
    </xf>
    <xf numFmtId="0" fontId="7" fillId="4" borderId="30" xfId="0" applyFont="1" applyFill="1" applyBorder="1" applyAlignment="1" applyProtection="1">
      <alignment horizontal="center" vertical="center"/>
      <protection locked="0" hidden="1"/>
    </xf>
    <xf numFmtId="0" fontId="5" fillId="4" borderId="16" xfId="0" applyFont="1" applyFill="1" applyBorder="1" applyAlignment="1">
      <alignment horizontal="center" vertical="center" textRotation="255" wrapText="1"/>
    </xf>
    <xf numFmtId="0" fontId="5" fillId="4" borderId="25" xfId="0" applyFont="1" applyFill="1" applyBorder="1" applyAlignment="1">
      <alignment horizontal="center" vertical="center" textRotation="255" wrapText="1"/>
    </xf>
    <xf numFmtId="0" fontId="7" fillId="4" borderId="31" xfId="0" applyFont="1" applyFill="1" applyBorder="1" applyAlignment="1" applyProtection="1">
      <alignment horizontal="center" vertical="center"/>
      <protection locked="0" hidden="1"/>
    </xf>
    <xf numFmtId="0" fontId="5" fillId="0" borderId="3" xfId="0" applyFont="1" applyBorder="1" applyAlignment="1">
      <alignment horizontal="center" vertical="center" textRotation="45" wrapText="1"/>
    </xf>
    <xf numFmtId="0" fontId="5" fillId="0" borderId="7" xfId="0" applyFont="1" applyBorder="1" applyAlignment="1">
      <alignment horizontal="center" vertical="center" textRotation="45" wrapText="1"/>
    </xf>
    <xf numFmtId="0" fontId="12" fillId="0" borderId="0" xfId="0" applyFont="1" applyAlignment="1">
      <alignment horizontal="center" vertical="center" textRotation="255"/>
    </xf>
    <xf numFmtId="0" fontId="5" fillId="5" borderId="3" xfId="0" applyFont="1" applyFill="1" applyBorder="1" applyAlignment="1">
      <alignment horizontal="center" vertical="center" textRotation="45" wrapText="1"/>
    </xf>
    <xf numFmtId="0" fontId="5" fillId="5" borderId="7" xfId="0" applyFont="1" applyFill="1" applyBorder="1" applyAlignment="1">
      <alignment horizontal="center" vertical="center" textRotation="45" wrapText="1"/>
    </xf>
    <xf numFmtId="0" fontId="5" fillId="5" borderId="16" xfId="0" applyFont="1" applyFill="1" applyBorder="1" applyAlignment="1">
      <alignment horizontal="center" vertical="center" textRotation="255" wrapText="1"/>
    </xf>
    <xf numFmtId="0" fontId="5" fillId="5" borderId="25" xfId="0" applyFont="1" applyFill="1" applyBorder="1" applyAlignment="1">
      <alignment horizontal="center" vertical="center" textRotation="255" wrapText="1"/>
    </xf>
    <xf numFmtId="0" fontId="5" fillId="5" borderId="27" xfId="0" applyFont="1" applyFill="1" applyBorder="1" applyAlignment="1">
      <alignment horizontal="center" vertical="center" textRotation="255" wrapText="1"/>
    </xf>
    <xf numFmtId="0" fontId="7" fillId="5" borderId="30" xfId="0" applyFont="1" applyFill="1" applyBorder="1" applyAlignment="1" applyProtection="1">
      <alignment horizontal="center" vertical="center"/>
      <protection locked="0" hidden="1"/>
    </xf>
    <xf numFmtId="0" fontId="7" fillId="5" borderId="31" xfId="0" applyFont="1" applyFill="1" applyBorder="1" applyAlignment="1" applyProtection="1">
      <alignment horizontal="center" vertical="center"/>
      <protection locked="0" hidden="1"/>
    </xf>
    <xf numFmtId="2" fontId="1" fillId="5" borderId="13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1" fontId="1" fillId="5" borderId="6" xfId="0" applyNumberFormat="1" applyFont="1" applyFill="1" applyBorder="1" applyAlignment="1">
      <alignment horizontal="center" vertical="center"/>
    </xf>
    <xf numFmtId="1" fontId="1" fillId="5" borderId="25" xfId="0" applyNumberFormat="1" applyFont="1" applyFill="1" applyBorder="1" applyAlignment="1">
      <alignment horizontal="center" vertical="center"/>
    </xf>
    <xf numFmtId="1" fontId="1" fillId="5" borderId="26" xfId="0" applyNumberFormat="1" applyFont="1" applyFill="1" applyBorder="1" applyAlignment="1">
      <alignment horizontal="center" vertical="center"/>
    </xf>
    <xf numFmtId="1" fontId="10" fillId="5" borderId="13" xfId="0" applyNumberFormat="1" applyFont="1" applyFill="1" applyBorder="1" applyAlignment="1">
      <alignment horizontal="center" vertical="center"/>
    </xf>
    <xf numFmtId="0" fontId="7" fillId="6" borderId="31" xfId="0" applyFont="1" applyFill="1" applyBorder="1" applyAlignment="1" applyProtection="1">
      <alignment horizontal="center" vertical="center"/>
      <protection locked="0" hidden="1"/>
    </xf>
    <xf numFmtId="0" fontId="5" fillId="6" borderId="16" xfId="0" applyFont="1" applyFill="1" applyBorder="1" applyAlignment="1">
      <alignment horizontal="center" vertical="center" textRotation="255"/>
    </xf>
    <xf numFmtId="1" fontId="10" fillId="0" borderId="13" xfId="0" applyNumberFormat="1" applyFont="1" applyBorder="1" applyAlignment="1" applyProtection="1">
      <alignment horizontal="center" vertical="center"/>
      <protection locked="0" hidden="1"/>
    </xf>
    <xf numFmtId="1" fontId="10" fillId="0" borderId="16" xfId="0" applyNumberFormat="1" applyFont="1" applyBorder="1" applyAlignment="1" applyProtection="1">
      <alignment horizontal="center" vertical="center"/>
      <protection locked="0" hidden="1"/>
    </xf>
    <xf numFmtId="1" fontId="10" fillId="0" borderId="21" xfId="0" applyNumberFormat="1" applyFont="1" applyBorder="1" applyAlignment="1" applyProtection="1">
      <alignment horizontal="center" vertical="center"/>
      <protection locked="0" hidden="1"/>
    </xf>
    <xf numFmtId="0" fontId="5" fillId="8" borderId="16" xfId="0" applyFont="1" applyFill="1" applyBorder="1" applyAlignment="1">
      <alignment horizontal="center" vertical="center" textRotation="255"/>
    </xf>
    <xf numFmtId="0" fontId="7" fillId="8" borderId="9" xfId="0" applyFont="1" applyFill="1" applyBorder="1" applyAlignment="1" applyProtection="1">
      <alignment horizontal="center" vertical="center"/>
      <protection locked="0" hidden="1"/>
    </xf>
    <xf numFmtId="0" fontId="5" fillId="7" borderId="34" xfId="0" applyFont="1" applyFill="1" applyBorder="1" applyAlignment="1" applyProtection="1">
      <alignment horizontal="center" vertical="center"/>
      <protection locked="0" hidden="1"/>
    </xf>
    <xf numFmtId="0" fontId="1" fillId="0" borderId="23" xfId="0" applyFont="1" applyBorder="1" applyAlignment="1">
      <alignment horizontal="center" vertical="center" textRotation="255"/>
    </xf>
    <xf numFmtId="0" fontId="5" fillId="6" borderId="21" xfId="0" applyFont="1" applyFill="1" applyBorder="1" applyAlignment="1">
      <alignment horizontal="center" vertical="center" textRotation="255"/>
    </xf>
    <xf numFmtId="0" fontId="5" fillId="0" borderId="16" xfId="0" applyFont="1" applyBorder="1" applyAlignment="1">
      <alignment horizontal="center" vertical="center" textRotation="255"/>
    </xf>
    <xf numFmtId="0" fontId="7" fillId="7" borderId="35" xfId="0" applyFont="1" applyFill="1" applyBorder="1" applyAlignment="1" applyProtection="1">
      <alignment horizontal="center" vertical="center"/>
      <protection locked="0" hidden="1"/>
    </xf>
    <xf numFmtId="1" fontId="10" fillId="6" borderId="4" xfId="0" applyNumberFormat="1" applyFont="1" applyFill="1" applyBorder="1" applyAlignment="1" applyProtection="1">
      <alignment horizontal="center" vertical="center"/>
      <protection locked="0" hidden="1"/>
    </xf>
    <xf numFmtId="1" fontId="10" fillId="0" borderId="4" xfId="0" applyNumberFormat="1" applyFont="1" applyBorder="1" applyAlignment="1" applyProtection="1">
      <alignment horizontal="center" vertical="center"/>
      <protection locked="0" hidden="1"/>
    </xf>
    <xf numFmtId="1" fontId="10" fillId="0" borderId="36" xfId="0" applyNumberFormat="1" applyFont="1" applyBorder="1" applyAlignment="1" applyProtection="1">
      <alignment horizontal="center" vertical="center"/>
      <protection locked="0" hidden="1"/>
    </xf>
    <xf numFmtId="1" fontId="10" fillId="8" borderId="17" xfId="0" applyNumberFormat="1" applyFont="1" applyFill="1" applyBorder="1" applyAlignment="1" applyProtection="1">
      <alignment horizontal="center" vertical="center"/>
      <protection locked="0" hidden="1"/>
    </xf>
    <xf numFmtId="1" fontId="10" fillId="8" borderId="34" xfId="0" applyNumberFormat="1" applyFont="1" applyFill="1" applyBorder="1" applyAlignment="1" applyProtection="1">
      <alignment horizontal="center" vertical="center"/>
      <protection locked="0" hidden="1"/>
    </xf>
    <xf numFmtId="1" fontId="10" fillId="8" borderId="4" xfId="0" applyNumberFormat="1" applyFont="1" applyFill="1" applyBorder="1" applyAlignment="1" applyProtection="1">
      <alignment horizontal="center" vertical="center"/>
      <protection locked="0" hidden="1"/>
    </xf>
    <xf numFmtId="0" fontId="7" fillId="7" borderId="38" xfId="0" applyFont="1" applyFill="1" applyBorder="1" applyAlignment="1" applyProtection="1">
      <alignment horizontal="center" vertical="center"/>
      <protection locked="0" hidden="1"/>
    </xf>
    <xf numFmtId="0" fontId="5" fillId="8" borderId="21" xfId="0" applyFont="1" applyFill="1" applyBorder="1" applyAlignment="1">
      <alignment horizontal="center" vertical="center" textRotation="255"/>
    </xf>
    <xf numFmtId="0" fontId="7" fillId="5" borderId="21" xfId="0" applyFont="1" applyFill="1" applyBorder="1" applyAlignment="1" applyProtection="1">
      <alignment horizontal="center" vertical="center"/>
      <protection locked="0" hidden="1"/>
    </xf>
    <xf numFmtId="0" fontId="5" fillId="5" borderId="13" xfId="0" applyFont="1" applyFill="1" applyBorder="1" applyAlignment="1">
      <alignment horizontal="center" vertical="center" textRotation="255" wrapText="1"/>
    </xf>
    <xf numFmtId="0" fontId="5" fillId="5" borderId="3" xfId="0" applyFont="1" applyFill="1" applyBorder="1" applyAlignment="1">
      <alignment horizontal="center" vertical="center" textRotation="255" wrapText="1"/>
    </xf>
    <xf numFmtId="0" fontId="7" fillId="0" borderId="21" xfId="0" applyFont="1" applyBorder="1" applyAlignment="1" applyProtection="1">
      <alignment horizontal="center" vertical="center"/>
      <protection locked="0" hidden="1"/>
    </xf>
    <xf numFmtId="0" fontId="7" fillId="4" borderId="21" xfId="0" applyFont="1" applyFill="1" applyBorder="1" applyAlignment="1" applyProtection="1">
      <alignment horizontal="center" vertical="center"/>
      <protection locked="0" hidden="1"/>
    </xf>
    <xf numFmtId="0" fontId="7" fillId="0" borderId="36" xfId="0" applyFont="1" applyBorder="1" applyAlignment="1" applyProtection="1">
      <alignment horizontal="center" vertical="center"/>
      <protection locked="0" hidden="1"/>
    </xf>
    <xf numFmtId="0" fontId="5" fillId="4" borderId="7" xfId="0" applyFont="1" applyFill="1" applyBorder="1" applyAlignment="1">
      <alignment horizontal="center" vertical="center" textRotation="255" wrapText="1"/>
    </xf>
    <xf numFmtId="0" fontId="5" fillId="4" borderId="3" xfId="0" applyFont="1" applyFill="1" applyBorder="1" applyAlignment="1">
      <alignment horizontal="center" vertical="center" textRotation="255" wrapText="1"/>
    </xf>
    <xf numFmtId="1" fontId="1" fillId="4" borderId="37" xfId="0" applyNumberFormat="1" applyFont="1" applyFill="1" applyBorder="1" applyAlignment="1">
      <alignment horizontal="center" vertical="center"/>
    </xf>
    <xf numFmtId="1" fontId="1" fillId="4" borderId="39" xfId="0" applyNumberFormat="1" applyFont="1" applyFill="1" applyBorder="1" applyAlignment="1">
      <alignment horizontal="center" vertical="center"/>
    </xf>
    <xf numFmtId="1" fontId="1" fillId="4" borderId="40" xfId="0" applyNumberFormat="1" applyFont="1" applyFill="1" applyBorder="1" applyAlignment="1">
      <alignment horizontal="center" vertical="center"/>
    </xf>
    <xf numFmtId="1" fontId="1" fillId="4" borderId="28" xfId="0" applyNumberFormat="1" applyFont="1" applyFill="1" applyBorder="1" applyAlignment="1">
      <alignment horizontal="center" vertical="center"/>
    </xf>
    <xf numFmtId="1" fontId="1" fillId="4" borderId="27" xfId="0" applyNumberFormat="1" applyFont="1" applyFill="1" applyBorder="1" applyAlignment="1">
      <alignment horizontal="center" vertical="center"/>
    </xf>
    <xf numFmtId="0" fontId="1" fillId="7" borderId="24" xfId="0" applyFont="1" applyFill="1" applyBorder="1" applyAlignment="1" applyProtection="1">
      <alignment horizontal="center" vertical="center"/>
      <protection hidden="1"/>
    </xf>
    <xf numFmtId="1" fontId="10" fillId="6" borderId="13" xfId="0" applyNumberFormat="1" applyFont="1" applyFill="1" applyBorder="1" applyAlignment="1">
      <alignment horizontal="center" vertical="center"/>
    </xf>
    <xf numFmtId="1" fontId="10" fillId="0" borderId="13" xfId="0" applyNumberFormat="1" applyFont="1" applyBorder="1" applyAlignment="1">
      <alignment horizontal="center" vertical="center"/>
    </xf>
    <xf numFmtId="0" fontId="10" fillId="0" borderId="16" xfId="0" applyFont="1" applyBorder="1"/>
    <xf numFmtId="1" fontId="14" fillId="0" borderId="13" xfId="0" applyNumberFormat="1" applyFont="1" applyBorder="1" applyAlignment="1" applyProtection="1">
      <alignment horizontal="center" vertical="center"/>
      <protection locked="0" hidden="1"/>
    </xf>
    <xf numFmtId="1" fontId="10" fillId="0" borderId="21" xfId="0" applyNumberFormat="1" applyFont="1" applyBorder="1" applyAlignment="1">
      <alignment horizontal="center" vertical="center"/>
    </xf>
    <xf numFmtId="0" fontId="10" fillId="7" borderId="0" xfId="0" applyFont="1" applyFill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1" fillId="4" borderId="32" xfId="0" applyFont="1" applyFill="1" applyBorder="1" applyAlignment="1">
      <alignment horizontal="center" vertical="center" textRotation="45" wrapText="1"/>
    </xf>
    <xf numFmtId="0" fontId="11" fillId="4" borderId="33" xfId="0" applyFont="1" applyFill="1" applyBorder="1" applyAlignment="1">
      <alignment horizontal="center" vertical="center" textRotation="45" wrapText="1"/>
    </xf>
    <xf numFmtId="0" fontId="11" fillId="4" borderId="25" xfId="0" applyFont="1" applyFill="1" applyBorder="1" applyAlignment="1">
      <alignment horizontal="center" vertical="center" textRotation="45" wrapText="1"/>
    </xf>
    <xf numFmtId="0" fontId="11" fillId="4" borderId="1" xfId="0" applyFont="1" applyFill="1" applyBorder="1" applyAlignment="1">
      <alignment horizontal="center" vertical="center" textRotation="45" wrapText="1"/>
    </xf>
    <xf numFmtId="0" fontId="11" fillId="4" borderId="2" xfId="0" applyFont="1" applyFill="1" applyBorder="1" applyAlignment="1">
      <alignment horizontal="center" vertical="center" textRotation="45" wrapText="1"/>
    </xf>
    <xf numFmtId="0" fontId="11" fillId="4" borderId="3" xfId="0" applyFont="1" applyFill="1" applyBorder="1" applyAlignment="1">
      <alignment horizontal="center" vertical="center" textRotation="45" wrapText="1"/>
    </xf>
    <xf numFmtId="0" fontId="13" fillId="4" borderId="1" xfId="0" applyFont="1" applyFill="1" applyBorder="1" applyAlignment="1">
      <alignment horizontal="center" vertical="center" textRotation="45" wrapText="1"/>
    </xf>
    <xf numFmtId="0" fontId="13" fillId="4" borderId="2" xfId="0" applyFont="1" applyFill="1" applyBorder="1" applyAlignment="1">
      <alignment horizontal="center" vertical="center" textRotation="45" wrapText="1"/>
    </xf>
    <xf numFmtId="0" fontId="13" fillId="4" borderId="3" xfId="0" applyFont="1" applyFill="1" applyBorder="1" applyAlignment="1">
      <alignment horizontal="center" vertical="center" textRotation="45" wrapText="1"/>
    </xf>
    <xf numFmtId="0" fontId="11" fillId="5" borderId="32" xfId="0" applyFont="1" applyFill="1" applyBorder="1" applyAlignment="1">
      <alignment horizontal="center" vertical="center" textRotation="45" wrapText="1"/>
    </xf>
    <xf numFmtId="0" fontId="11" fillId="5" borderId="33" xfId="0" applyFont="1" applyFill="1" applyBorder="1" applyAlignment="1">
      <alignment horizontal="center" vertical="center" textRotation="45" wrapText="1"/>
    </xf>
    <xf numFmtId="0" fontId="11" fillId="5" borderId="25" xfId="0" applyFont="1" applyFill="1" applyBorder="1" applyAlignment="1">
      <alignment horizontal="center" vertical="center" textRotation="45" wrapText="1"/>
    </xf>
    <xf numFmtId="0" fontId="11" fillId="5" borderId="1" xfId="0" applyFont="1" applyFill="1" applyBorder="1" applyAlignment="1">
      <alignment horizontal="center" vertical="center" textRotation="45" wrapText="1"/>
    </xf>
    <xf numFmtId="0" fontId="11" fillId="5" borderId="2" xfId="0" applyFont="1" applyFill="1" applyBorder="1" applyAlignment="1">
      <alignment horizontal="center" vertical="center" textRotation="45" wrapText="1"/>
    </xf>
    <xf numFmtId="0" fontId="11" fillId="5" borderId="3" xfId="0" applyFont="1" applyFill="1" applyBorder="1" applyAlignment="1">
      <alignment horizontal="center" vertical="center" textRotation="45" wrapText="1"/>
    </xf>
    <xf numFmtId="0" fontId="13" fillId="5" borderId="1" xfId="0" applyFont="1" applyFill="1" applyBorder="1" applyAlignment="1">
      <alignment horizontal="center" vertical="center" textRotation="45" wrapText="1"/>
    </xf>
    <xf numFmtId="0" fontId="13" fillId="5" borderId="2" xfId="0" applyFont="1" applyFill="1" applyBorder="1" applyAlignment="1">
      <alignment horizontal="center" vertical="center" textRotation="45" wrapText="1"/>
    </xf>
    <xf numFmtId="0" fontId="13" fillId="5" borderId="3" xfId="0" applyFont="1" applyFill="1" applyBorder="1" applyAlignment="1">
      <alignment horizontal="center" vertical="center" textRotation="45" wrapText="1"/>
    </xf>
    <xf numFmtId="0" fontId="11" fillId="8" borderId="1" xfId="0" applyFont="1" applyFill="1" applyBorder="1" applyAlignment="1">
      <alignment horizontal="center" vertical="center" textRotation="45"/>
    </xf>
    <xf numFmtId="0" fontId="11" fillId="8" borderId="2" xfId="0" applyFont="1" applyFill="1" applyBorder="1" applyAlignment="1">
      <alignment horizontal="center" vertical="center" textRotation="45"/>
    </xf>
    <xf numFmtId="0" fontId="11" fillId="8" borderId="3" xfId="0" applyFont="1" applyFill="1" applyBorder="1" applyAlignment="1">
      <alignment horizontal="center" vertical="center" textRotation="45"/>
    </xf>
    <xf numFmtId="0" fontId="13" fillId="8" borderId="1" xfId="0" applyFont="1" applyFill="1" applyBorder="1" applyAlignment="1">
      <alignment horizontal="center" vertical="center" textRotation="45"/>
    </xf>
    <xf numFmtId="0" fontId="13" fillId="8" borderId="2" xfId="0" applyFont="1" applyFill="1" applyBorder="1" applyAlignment="1">
      <alignment horizontal="center" vertical="center" textRotation="45"/>
    </xf>
    <xf numFmtId="0" fontId="13" fillId="8" borderId="3" xfId="0" applyFont="1" applyFill="1" applyBorder="1" applyAlignment="1">
      <alignment horizontal="center" vertical="center" textRotation="45"/>
    </xf>
    <xf numFmtId="0" fontId="13" fillId="0" borderId="1" xfId="0" applyFont="1" applyBorder="1" applyAlignment="1">
      <alignment horizontal="center" vertical="center" textRotation="45"/>
    </xf>
    <xf numFmtId="0" fontId="13" fillId="0" borderId="2" xfId="0" applyFont="1" applyBorder="1" applyAlignment="1">
      <alignment horizontal="center" vertical="center" textRotation="45"/>
    </xf>
    <xf numFmtId="0" fontId="13" fillId="0" borderId="3" xfId="0" applyFont="1" applyBorder="1" applyAlignment="1">
      <alignment horizontal="center" vertical="center" textRotation="45"/>
    </xf>
    <xf numFmtId="0" fontId="11" fillId="6" borderId="1" xfId="0" applyFont="1" applyFill="1" applyBorder="1" applyAlignment="1">
      <alignment horizontal="center" vertical="center" textRotation="45"/>
    </xf>
    <xf numFmtId="0" fontId="11" fillId="6" borderId="2" xfId="0" applyFont="1" applyFill="1" applyBorder="1" applyAlignment="1">
      <alignment horizontal="center" vertical="center" textRotation="45"/>
    </xf>
    <xf numFmtId="0" fontId="11" fillId="6" borderId="3" xfId="0" applyFont="1" applyFill="1" applyBorder="1" applyAlignment="1">
      <alignment horizontal="center" vertical="center" textRotation="45"/>
    </xf>
    <xf numFmtId="0" fontId="11" fillId="8" borderId="32" xfId="0" applyFont="1" applyFill="1" applyBorder="1" applyAlignment="1">
      <alignment horizontal="center" vertical="center" textRotation="45"/>
    </xf>
    <xf numFmtId="0" fontId="11" fillId="8" borderId="33" xfId="0" applyFont="1" applyFill="1" applyBorder="1" applyAlignment="1">
      <alignment horizontal="center" vertical="center" textRotation="45"/>
    </xf>
    <xf numFmtId="0" fontId="11" fillId="8" borderId="25" xfId="0" applyFont="1" applyFill="1" applyBorder="1" applyAlignment="1">
      <alignment horizontal="center" vertical="center" textRotation="45"/>
    </xf>
    <xf numFmtId="0" fontId="13" fillId="6" borderId="1" xfId="0" applyFont="1" applyFill="1" applyBorder="1" applyAlignment="1">
      <alignment horizontal="center" vertical="center" textRotation="45"/>
    </xf>
    <xf numFmtId="0" fontId="13" fillId="6" borderId="2" xfId="0" applyFont="1" applyFill="1" applyBorder="1" applyAlignment="1">
      <alignment horizontal="center" vertical="center" textRotation="45"/>
    </xf>
    <xf numFmtId="0" fontId="13" fillId="6" borderId="3" xfId="0" applyFont="1" applyFill="1" applyBorder="1" applyAlignment="1">
      <alignment horizontal="center" vertical="center" textRotation="45"/>
    </xf>
  </cellXfs>
  <cellStyles count="1">
    <cellStyle name="Normal" xfId="0" builtinId="0"/>
  </cellStyles>
  <dxfs count="33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lletin%20-%20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ulletin%20-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ulletin%20-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codage + Sav. parler"/>
      <sheetName val="Savoir écrire"/>
      <sheetName val="Savoir lire"/>
      <sheetName val="Savoir ecouter"/>
      <sheetName val="Nombres et operations"/>
      <sheetName val="Grandeurs"/>
      <sheetName val="Solides et figures"/>
      <sheetName val="Traitement de donnees"/>
      <sheetName val="Eveil scientifique"/>
      <sheetName val="Histoire et geographie"/>
      <sheetName val="Artisitique"/>
      <sheetName val="Comportement"/>
      <sheetName val="Total"/>
    </sheetNames>
    <sheetDataSet>
      <sheetData sheetId="0">
        <row r="1">
          <cell r="A1" t="str">
            <v>Bulletin</v>
          </cell>
          <cell r="C1" t="str">
            <v xml:space="preserve">Classe de 4ème année </v>
          </cell>
          <cell r="J1" t="str">
            <v>De Samblanx Nicolas</v>
          </cell>
          <cell r="R1" t="str">
            <v>Année 2023/2024</v>
          </cell>
        </row>
        <row r="6">
          <cell r="B6" t="str">
            <v>MEUF Hfehfa</v>
          </cell>
          <cell r="X6">
            <v>68.253968253968253</v>
          </cell>
        </row>
        <row r="7">
          <cell r="B7" t="str">
            <v>QFCTDQ Cstji</v>
          </cell>
          <cell r="X7">
            <v>15.873015873015872</v>
          </cell>
        </row>
        <row r="8">
          <cell r="B8" t="str">
            <v>ZLPGW Mmvnufyn</v>
          </cell>
          <cell r="X8">
            <v>46.825396825396822</v>
          </cell>
        </row>
        <row r="9">
          <cell r="B9" t="str">
            <v>BYLGGRPWAFFM Fbeozwbe</v>
          </cell>
          <cell r="X9">
            <v>47.619047619047613</v>
          </cell>
        </row>
        <row r="10">
          <cell r="B10" t="str">
            <v>CZUWKE Dbzzvsz</v>
          </cell>
          <cell r="X10">
            <v>75.342465753424662</v>
          </cell>
        </row>
        <row r="11">
          <cell r="B11" t="str">
            <v>NGRPFYX Kzfmy</v>
          </cell>
          <cell r="X11">
            <v>50.793650793650791</v>
          </cell>
        </row>
        <row r="12">
          <cell r="B12" t="str">
            <v>JUF Omjvhjm</v>
          </cell>
          <cell r="X12">
            <v>87.301587301587304</v>
          </cell>
        </row>
        <row r="13">
          <cell r="B13" t="str">
            <v>FIWGYBFGJI Qchucznjx</v>
          </cell>
          <cell r="X13">
            <v>26.984126984126984</v>
          </cell>
        </row>
        <row r="14">
          <cell r="B14" t="str">
            <v>K&amp;#600;MYPDD JAQDIGQ Kyznuzp</v>
          </cell>
          <cell r="X14">
            <v>77.777777777777786</v>
          </cell>
        </row>
        <row r="15">
          <cell r="B15" t="str">
            <v>JRQJGR Njrlyiue</v>
          </cell>
          <cell r="X15">
            <v>71.428571428571431</v>
          </cell>
        </row>
        <row r="16">
          <cell r="B16" t="str">
            <v>FJJYWAFA Svohnr</v>
          </cell>
          <cell r="X16">
            <v>52.380952380952387</v>
          </cell>
        </row>
        <row r="17">
          <cell r="B17" t="str">
            <v>PJILCBS Cujjz</v>
          </cell>
          <cell r="X17">
            <v>57.534246575342465</v>
          </cell>
        </row>
        <row r="18">
          <cell r="B18" t="str">
            <v>XUQUOVP Hanicij</v>
          </cell>
          <cell r="X18" t="str">
            <v/>
          </cell>
        </row>
        <row r="19">
          <cell r="B19" t="str">
            <v>VXZKW Pcljhw</v>
          </cell>
          <cell r="X19">
            <v>30.158730158730158</v>
          </cell>
        </row>
        <row r="20">
          <cell r="B20" t="str">
            <v>ANKBQZDX Mswnjbak</v>
          </cell>
          <cell r="X20">
            <v>56.349206349206348</v>
          </cell>
        </row>
        <row r="21">
          <cell r="B21" t="str">
            <v>DYTVXSTMX Qoyfpx</v>
          </cell>
          <cell r="X21">
            <v>92.063492063492063</v>
          </cell>
        </row>
        <row r="22">
          <cell r="B22" t="str">
            <v>MKJLB Hkfrxy</v>
          </cell>
          <cell r="X22">
            <v>58.219178082191782</v>
          </cell>
        </row>
        <row r="23">
          <cell r="B23" t="str">
            <v>VBEOU Lhlrygn-Roggj</v>
          </cell>
          <cell r="X23" t="str">
            <v/>
          </cell>
        </row>
        <row r="24">
          <cell r="B24" t="str">
            <v>OLGZDCNSX Ckgeph</v>
          </cell>
          <cell r="X24">
            <v>57.142857142857139</v>
          </cell>
        </row>
        <row r="25">
          <cell r="B25" t="str">
            <v>TXHBZXHX Ovgalpu</v>
          </cell>
          <cell r="X25">
            <v>78.571428571428569</v>
          </cell>
        </row>
        <row r="26">
          <cell r="B26" t="str">
            <v>POHRCJF WH LGUZBRRY Sdzoi</v>
          </cell>
          <cell r="X26">
            <v>61.904761904761905</v>
          </cell>
        </row>
        <row r="27">
          <cell r="B27"/>
          <cell r="X27" t="str">
            <v/>
          </cell>
        </row>
        <row r="28">
          <cell r="B28"/>
          <cell r="X28" t="str">
            <v/>
          </cell>
        </row>
        <row r="29">
          <cell r="B29"/>
          <cell r="X29" t="str">
            <v/>
          </cell>
        </row>
        <row r="30">
          <cell r="B30"/>
          <cell r="X30" t="str">
            <v/>
          </cell>
        </row>
        <row r="31">
          <cell r="B31"/>
          <cell r="X31" t="str">
            <v/>
          </cell>
        </row>
        <row r="32">
          <cell r="B32"/>
          <cell r="X32" t="str">
            <v/>
          </cell>
        </row>
        <row r="33">
          <cell r="B33"/>
          <cell r="X33" t="str">
            <v/>
          </cell>
        </row>
        <row r="34">
          <cell r="B34"/>
          <cell r="X34" t="str">
            <v/>
          </cell>
        </row>
        <row r="35">
          <cell r="B35"/>
          <cell r="X35" t="str">
            <v/>
          </cell>
        </row>
      </sheetData>
      <sheetData sheetId="1">
        <row r="6">
          <cell r="X6">
            <v>29.166666666666668</v>
          </cell>
        </row>
        <row r="7">
          <cell r="X7">
            <v>1.875</v>
          </cell>
        </row>
        <row r="8">
          <cell r="X8">
            <v>21.219512195121951</v>
          </cell>
        </row>
        <row r="9">
          <cell r="X9">
            <v>23.125</v>
          </cell>
        </row>
        <row r="10">
          <cell r="X10">
            <v>55.000000000000007</v>
          </cell>
        </row>
        <row r="11">
          <cell r="X11">
            <v>42.291666666666664</v>
          </cell>
        </row>
        <row r="12">
          <cell r="X12">
            <v>88</v>
          </cell>
        </row>
        <row r="13">
          <cell r="X13">
            <v>7.333333333333333</v>
          </cell>
        </row>
        <row r="14">
          <cell r="X14">
            <v>49.583333333333336</v>
          </cell>
        </row>
        <row r="15">
          <cell r="X15">
            <v>59.729729729729733</v>
          </cell>
        </row>
        <row r="16">
          <cell r="X16">
            <v>31.666666666666664</v>
          </cell>
        </row>
        <row r="17">
          <cell r="X17">
            <v>26.444444444444443</v>
          </cell>
        </row>
        <row r="18">
          <cell r="X18" t="str">
            <v/>
          </cell>
        </row>
        <row r="19">
          <cell r="X19">
            <v>9.375</v>
          </cell>
        </row>
        <row r="20">
          <cell r="X20">
            <v>30</v>
          </cell>
        </row>
        <row r="21">
          <cell r="X21">
            <v>88.333333333333329</v>
          </cell>
        </row>
        <row r="22">
          <cell r="X22">
            <v>33.75</v>
          </cell>
        </row>
        <row r="23">
          <cell r="X23" t="str">
            <v/>
          </cell>
        </row>
        <row r="24">
          <cell r="X24">
            <v>57.291666666666664</v>
          </cell>
        </row>
        <row r="25">
          <cell r="X25">
            <v>49.166666666666664</v>
          </cell>
        </row>
        <row r="26">
          <cell r="X26">
            <v>52.708333333333336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2">
        <row r="6">
          <cell r="X6">
            <v>21.052631578947366</v>
          </cell>
        </row>
        <row r="7">
          <cell r="X7">
            <v>1.5789473684210527</v>
          </cell>
        </row>
        <row r="8">
          <cell r="X8">
            <v>22.105263157894736</v>
          </cell>
        </row>
        <row r="9">
          <cell r="X9">
            <v>16.315789473684212</v>
          </cell>
        </row>
        <row r="10">
          <cell r="X10">
            <v>53.684210526315788</v>
          </cell>
        </row>
        <row r="11">
          <cell r="X11">
            <v>34.736842105263158</v>
          </cell>
        </row>
        <row r="12">
          <cell r="X12">
            <v>77.368421052631575</v>
          </cell>
        </row>
        <row r="13">
          <cell r="X13">
            <v>17.857142857142858</v>
          </cell>
        </row>
        <row r="14">
          <cell r="X14">
            <v>53.684210526315788</v>
          </cell>
        </row>
        <row r="15">
          <cell r="X15">
            <v>62.10526315789474</v>
          </cell>
        </row>
        <row r="16">
          <cell r="X16">
            <v>31.578947368421051</v>
          </cell>
        </row>
        <row r="17">
          <cell r="X17">
            <v>37.368421052631575</v>
          </cell>
        </row>
        <row r="18">
          <cell r="X18" t="str">
            <v/>
          </cell>
        </row>
        <row r="19">
          <cell r="X19">
            <v>7.8947368421052628</v>
          </cell>
        </row>
        <row r="20">
          <cell r="X20">
            <v>34.210526315789473</v>
          </cell>
        </row>
        <row r="21">
          <cell r="X21">
            <v>88.94736842105263</v>
          </cell>
        </row>
        <row r="22">
          <cell r="X22">
            <v>40.526315789473685</v>
          </cell>
        </row>
        <row r="23">
          <cell r="X23" t="str">
            <v/>
          </cell>
        </row>
        <row r="24">
          <cell r="X24">
            <v>53.684210526315788</v>
          </cell>
        </row>
        <row r="25">
          <cell r="X25">
            <v>53.157894736842103</v>
          </cell>
        </row>
        <row r="26">
          <cell r="X26">
            <v>38.421052631578945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3">
        <row r="6">
          <cell r="X6">
            <v>35</v>
          </cell>
        </row>
        <row r="7">
          <cell r="X7">
            <v>22.727272727272727</v>
          </cell>
        </row>
        <row r="8">
          <cell r="X8">
            <v>40.606060606060609</v>
          </cell>
        </row>
        <row r="9">
          <cell r="X9">
            <v>49.393939393939398</v>
          </cell>
        </row>
        <row r="10">
          <cell r="X10">
            <v>49.696969696969703</v>
          </cell>
        </row>
        <row r="11">
          <cell r="X11">
            <v>48.409090909090914</v>
          </cell>
        </row>
        <row r="12">
          <cell r="X12">
            <v>77.424242424242422</v>
          </cell>
        </row>
        <row r="13">
          <cell r="X13">
            <v>46.666666666666671</v>
          </cell>
        </row>
        <row r="14">
          <cell r="X14">
            <v>47.045454545454547</v>
          </cell>
        </row>
        <row r="15">
          <cell r="X15">
            <v>76.363636363636374</v>
          </cell>
        </row>
        <row r="16">
          <cell r="X16">
            <v>26.969696969696972</v>
          </cell>
        </row>
        <row r="17">
          <cell r="X17">
            <v>32.803030303030305</v>
          </cell>
        </row>
        <row r="18">
          <cell r="X18" t="str">
            <v/>
          </cell>
        </row>
        <row r="19">
          <cell r="X19">
            <v>6.666666666666667</v>
          </cell>
        </row>
        <row r="20">
          <cell r="X20">
            <v>59.696969696969695</v>
          </cell>
        </row>
        <row r="21">
          <cell r="X21">
            <v>79.772727272727266</v>
          </cell>
        </row>
        <row r="22">
          <cell r="X22">
            <v>65.151515151515156</v>
          </cell>
        </row>
        <row r="23">
          <cell r="X23" t="str">
            <v/>
          </cell>
        </row>
        <row r="24">
          <cell r="X24">
            <v>51.590909090909086</v>
          </cell>
        </row>
        <row r="25">
          <cell r="X25">
            <v>42.727272727272734</v>
          </cell>
        </row>
        <row r="26">
          <cell r="X26">
            <v>60.530303030303031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4">
        <row r="6">
          <cell r="X6">
            <v>41.616215574548903</v>
          </cell>
        </row>
        <row r="7">
          <cell r="X7">
            <v>0.91702279202279213</v>
          </cell>
        </row>
        <row r="8">
          <cell r="X8">
            <v>19.879612257661037</v>
          </cell>
        </row>
        <row r="9">
          <cell r="X9">
            <v>28.077516619183285</v>
          </cell>
        </row>
        <row r="10">
          <cell r="X10">
            <v>68.678774928774942</v>
          </cell>
        </row>
        <row r="11">
          <cell r="X11">
            <v>60.259377967711302</v>
          </cell>
        </row>
        <row r="12">
          <cell r="X12">
            <v>93.711419753086417</v>
          </cell>
        </row>
        <row r="13">
          <cell r="X13">
            <v>28.237773029439694</v>
          </cell>
        </row>
        <row r="14">
          <cell r="X14">
            <v>50.925925925925931</v>
          </cell>
        </row>
        <row r="15">
          <cell r="X15">
            <v>40.767757147067492</v>
          </cell>
        </row>
        <row r="16">
          <cell r="X16">
            <v>69.465218423551761</v>
          </cell>
        </row>
        <row r="17">
          <cell r="X17">
            <v>37.034069325735999</v>
          </cell>
        </row>
        <row r="18">
          <cell r="X18" t="str">
            <v/>
          </cell>
        </row>
        <row r="19">
          <cell r="X19">
            <v>24.893162393162395</v>
          </cell>
        </row>
        <row r="20">
          <cell r="X20">
            <v>48.035375118708451</v>
          </cell>
        </row>
        <row r="21">
          <cell r="X21">
            <v>83.404558404558387</v>
          </cell>
        </row>
        <row r="22">
          <cell r="X22">
            <v>32.837725546058884</v>
          </cell>
        </row>
        <row r="23">
          <cell r="X23" t="str">
            <v/>
          </cell>
        </row>
        <row r="24">
          <cell r="X24">
            <v>59.223646723646716</v>
          </cell>
        </row>
        <row r="25">
          <cell r="X25">
            <v>34.662867996201328</v>
          </cell>
        </row>
        <row r="26">
          <cell r="X26">
            <v>48.617046533713207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5">
        <row r="6">
          <cell r="X6">
            <v>50.306122448979593</v>
          </cell>
        </row>
        <row r="7">
          <cell r="X7">
            <v>30.224489795918362</v>
          </cell>
        </row>
        <row r="8">
          <cell r="X8">
            <v>53.448979591836732</v>
          </cell>
        </row>
        <row r="9">
          <cell r="X9">
            <v>45.204081632653057</v>
          </cell>
        </row>
        <row r="10">
          <cell r="X10">
            <v>77.673469387755091</v>
          </cell>
        </row>
        <row r="11">
          <cell r="X11">
            <v>68.551020408163254</v>
          </cell>
        </row>
        <row r="12">
          <cell r="X12">
            <v>95.91836734693878</v>
          </cell>
        </row>
        <row r="13">
          <cell r="X13">
            <v>49.244897959183675</v>
          </cell>
        </row>
        <row r="14">
          <cell r="X14">
            <v>72.673469387755091</v>
          </cell>
        </row>
        <row r="15">
          <cell r="X15">
            <v>75.510204081632651</v>
          </cell>
        </row>
        <row r="16">
          <cell r="X16">
            <v>74.530612244897952</v>
          </cell>
        </row>
        <row r="17">
          <cell r="X17">
            <v>51.306122448979593</v>
          </cell>
        </row>
        <row r="18">
          <cell r="X18" t="str">
            <v/>
          </cell>
        </row>
        <row r="19">
          <cell r="X19">
            <v>47.285714285714285</v>
          </cell>
        </row>
        <row r="20">
          <cell r="X20">
            <v>74.510204081632651</v>
          </cell>
        </row>
        <row r="21">
          <cell r="X21">
            <v>92.897959183673464</v>
          </cell>
        </row>
        <row r="22">
          <cell r="X22">
            <v>45.367346938775512</v>
          </cell>
        </row>
        <row r="23">
          <cell r="X23" t="str">
            <v/>
          </cell>
        </row>
        <row r="24">
          <cell r="X24">
            <v>74.510204081632651</v>
          </cell>
        </row>
        <row r="25">
          <cell r="X25">
            <v>64.510204081632651</v>
          </cell>
        </row>
        <row r="26">
          <cell r="X26">
            <v>64.530612244897952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6">
        <row r="6">
          <cell r="X6">
            <v>36.582278481012658</v>
          </cell>
        </row>
        <row r="7">
          <cell r="X7">
            <v>10.126582278481013</v>
          </cell>
        </row>
        <row r="8">
          <cell r="X8">
            <v>37.288135593220339</v>
          </cell>
        </row>
        <row r="9">
          <cell r="X9">
            <v>31.265822784810126</v>
          </cell>
        </row>
        <row r="10">
          <cell r="X10">
            <v>60.253164556962027</v>
          </cell>
        </row>
        <row r="11">
          <cell r="X11">
            <v>44.050632911392398</v>
          </cell>
        </row>
        <row r="12">
          <cell r="X12">
            <v>82.025316455696213</v>
          </cell>
        </row>
        <row r="13">
          <cell r="X13">
            <v>23.999999999999996</v>
          </cell>
        </row>
        <row r="14">
          <cell r="X14">
            <v>37.974683544303801</v>
          </cell>
        </row>
        <row r="15">
          <cell r="X15">
            <v>56.835443037974684</v>
          </cell>
        </row>
        <row r="16">
          <cell r="X16">
            <v>49.367088607594937</v>
          </cell>
        </row>
        <row r="17">
          <cell r="X17">
            <v>27.457627118644073</v>
          </cell>
        </row>
        <row r="18">
          <cell r="X18" t="str">
            <v/>
          </cell>
        </row>
        <row r="19">
          <cell r="X19">
            <v>28.860759493670884</v>
          </cell>
        </row>
        <row r="20">
          <cell r="X20">
            <v>64.556962025316452</v>
          </cell>
        </row>
        <row r="21">
          <cell r="X21">
            <v>87.848101265822791</v>
          </cell>
        </row>
        <row r="22">
          <cell r="X22">
            <v>35.949367088607595</v>
          </cell>
        </row>
        <row r="23">
          <cell r="X23" t="str">
            <v/>
          </cell>
        </row>
        <row r="24">
          <cell r="X24">
            <v>49.367088607594937</v>
          </cell>
        </row>
        <row r="25">
          <cell r="X25">
            <v>34.430379746835449</v>
          </cell>
        </row>
        <row r="26">
          <cell r="X26">
            <v>51.898734177215189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7">
        <row r="6">
          <cell r="X6">
            <v>51.520833333333329</v>
          </cell>
        </row>
        <row r="7">
          <cell r="X7">
            <v>2</v>
          </cell>
        </row>
        <row r="8">
          <cell r="X8">
            <v>35.291666666666664</v>
          </cell>
        </row>
        <row r="9">
          <cell r="X9">
            <v>38.5</v>
          </cell>
        </row>
        <row r="10">
          <cell r="X10">
            <v>67.6875</v>
          </cell>
        </row>
        <row r="11">
          <cell r="X11">
            <v>40.833333333333336</v>
          </cell>
        </row>
        <row r="12">
          <cell r="X12">
            <v>95.3125</v>
          </cell>
        </row>
        <row r="13">
          <cell r="X13">
            <v>27.625</v>
          </cell>
        </row>
        <row r="14">
          <cell r="X14">
            <v>73.770833333333329</v>
          </cell>
        </row>
        <row r="15">
          <cell r="X15">
            <v>62.125</v>
          </cell>
        </row>
        <row r="16">
          <cell r="X16">
            <v>52.4375</v>
          </cell>
        </row>
        <row r="17">
          <cell r="X17">
            <v>44.666666666666664</v>
          </cell>
        </row>
        <row r="18">
          <cell r="X18" t="str">
            <v/>
          </cell>
        </row>
        <row r="19">
          <cell r="X19">
            <v>31.374999999999996</v>
          </cell>
        </row>
        <row r="20">
          <cell r="X20">
            <v>81.9375</v>
          </cell>
        </row>
        <row r="21">
          <cell r="X21">
            <v>96.354166666666671</v>
          </cell>
        </row>
        <row r="22">
          <cell r="X22">
            <v>48.625</v>
          </cell>
        </row>
        <row r="23">
          <cell r="X23" t="str">
            <v/>
          </cell>
        </row>
        <row r="24">
          <cell r="X24">
            <v>49.083333333333329</v>
          </cell>
        </row>
        <row r="25">
          <cell r="X25">
            <v>38.166666666666664</v>
          </cell>
        </row>
        <row r="26">
          <cell r="X26">
            <v>39.125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8">
        <row r="6">
          <cell r="X6">
            <v>30</v>
          </cell>
        </row>
        <row r="7">
          <cell r="X7">
            <v>22.5</v>
          </cell>
        </row>
        <row r="8">
          <cell r="X8">
            <v>17.5</v>
          </cell>
        </row>
        <row r="9">
          <cell r="X9">
            <v>22.5</v>
          </cell>
        </row>
        <row r="10">
          <cell r="X10">
            <v>90</v>
          </cell>
        </row>
        <row r="11">
          <cell r="X11">
            <v>60</v>
          </cell>
        </row>
        <row r="12">
          <cell r="X12">
            <v>100</v>
          </cell>
        </row>
        <row r="13">
          <cell r="X13">
            <v>52.5</v>
          </cell>
        </row>
        <row r="14">
          <cell r="X14">
            <v>40</v>
          </cell>
        </row>
        <row r="15">
          <cell r="X15">
            <v>80</v>
          </cell>
        </row>
        <row r="16">
          <cell r="X16">
            <v>50</v>
          </cell>
        </row>
        <row r="17">
          <cell r="X17">
            <v>30</v>
          </cell>
        </row>
        <row r="18">
          <cell r="X18" t="str">
            <v/>
          </cell>
        </row>
        <row r="19">
          <cell r="X19">
            <v>37.5</v>
          </cell>
        </row>
        <row r="20">
          <cell r="X20">
            <v>75</v>
          </cell>
        </row>
        <row r="21">
          <cell r="X21">
            <v>90</v>
          </cell>
        </row>
        <row r="22">
          <cell r="X22">
            <v>5</v>
          </cell>
        </row>
        <row r="23">
          <cell r="X23" t="str">
            <v/>
          </cell>
        </row>
        <row r="24">
          <cell r="X24">
            <v>65</v>
          </cell>
        </row>
        <row r="25">
          <cell r="X25">
            <v>85</v>
          </cell>
        </row>
        <row r="26">
          <cell r="X26">
            <v>55.000000000000007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9">
        <row r="6">
          <cell r="X6">
            <v>55.25</v>
          </cell>
        </row>
        <row r="7">
          <cell r="X7">
            <v>25</v>
          </cell>
        </row>
        <row r="8">
          <cell r="X8">
            <v>31</v>
          </cell>
        </row>
        <row r="9">
          <cell r="X9">
            <v>37.5</v>
          </cell>
        </row>
        <row r="10">
          <cell r="X10">
            <v>58.000000000000007</v>
          </cell>
        </row>
        <row r="11">
          <cell r="X11">
            <v>67.5</v>
          </cell>
        </row>
        <row r="12">
          <cell r="X12">
            <v>95</v>
          </cell>
        </row>
        <row r="13">
          <cell r="X13">
            <v>43.499999999999993</v>
          </cell>
        </row>
        <row r="14">
          <cell r="X14">
            <v>65.5</v>
          </cell>
        </row>
        <row r="15">
          <cell r="X15">
            <v>63</v>
          </cell>
        </row>
        <row r="16">
          <cell r="X16">
            <v>39.5</v>
          </cell>
        </row>
        <row r="17">
          <cell r="X17">
            <v>39</v>
          </cell>
        </row>
        <row r="18">
          <cell r="X18" t="str">
            <v/>
          </cell>
        </row>
        <row r="19">
          <cell r="X19">
            <v>27</v>
          </cell>
        </row>
        <row r="20">
          <cell r="X20">
            <v>49.5</v>
          </cell>
        </row>
        <row r="21">
          <cell r="X21">
            <v>80</v>
          </cell>
        </row>
        <row r="22">
          <cell r="X22">
            <v>34.75</v>
          </cell>
        </row>
        <row r="23">
          <cell r="X23" t="str">
            <v/>
          </cell>
        </row>
        <row r="24">
          <cell r="X24">
            <v>57.499999999999993</v>
          </cell>
        </row>
        <row r="25">
          <cell r="X25">
            <v>70.25</v>
          </cell>
        </row>
        <row r="26">
          <cell r="X26">
            <v>50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0">
        <row r="6">
          <cell r="X6">
            <v>85</v>
          </cell>
        </row>
        <row r="7">
          <cell r="X7">
            <v>50</v>
          </cell>
        </row>
        <row r="8">
          <cell r="X8">
            <v>85</v>
          </cell>
        </row>
        <row r="9">
          <cell r="X9">
            <v>100</v>
          </cell>
        </row>
        <row r="10">
          <cell r="X10">
            <v>100</v>
          </cell>
        </row>
        <row r="11">
          <cell r="X11">
            <v>80</v>
          </cell>
        </row>
        <row r="12">
          <cell r="X12">
            <v>90</v>
          </cell>
        </row>
        <row r="13">
          <cell r="X13">
            <v>80</v>
          </cell>
        </row>
        <row r="14">
          <cell r="X14">
            <v>90</v>
          </cell>
        </row>
        <row r="15">
          <cell r="X15">
            <v>70</v>
          </cell>
        </row>
        <row r="16">
          <cell r="X16">
            <v>100</v>
          </cell>
        </row>
        <row r="17">
          <cell r="X17">
            <v>100</v>
          </cell>
        </row>
        <row r="18">
          <cell r="X18" t="str">
            <v/>
          </cell>
        </row>
        <row r="19">
          <cell r="X19">
            <v>60</v>
          </cell>
        </row>
        <row r="20">
          <cell r="X20">
            <v>100</v>
          </cell>
        </row>
        <row r="21">
          <cell r="X21">
            <v>100</v>
          </cell>
        </row>
        <row r="22">
          <cell r="X22">
            <v>70</v>
          </cell>
        </row>
        <row r="23">
          <cell r="X23" t="str">
            <v/>
          </cell>
        </row>
        <row r="24">
          <cell r="X24">
            <v>70</v>
          </cell>
        </row>
        <row r="25">
          <cell r="X25">
            <v>90</v>
          </cell>
        </row>
        <row r="26">
          <cell r="X26">
            <v>95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1">
        <row r="6">
          <cell r="W6">
            <v>45</v>
          </cell>
        </row>
        <row r="7">
          <cell r="W7">
            <v>40</v>
          </cell>
        </row>
        <row r="8">
          <cell r="W8">
            <v>36</v>
          </cell>
        </row>
        <row r="9">
          <cell r="W9">
            <v>36</v>
          </cell>
        </row>
        <row r="10">
          <cell r="W10">
            <v>40</v>
          </cell>
        </row>
        <row r="11">
          <cell r="W11">
            <v>36</v>
          </cell>
        </row>
        <row r="12">
          <cell r="W12">
            <v>37</v>
          </cell>
        </row>
        <row r="13">
          <cell r="W13">
            <v>42</v>
          </cell>
        </row>
        <row r="14">
          <cell r="W14">
            <v>34</v>
          </cell>
        </row>
        <row r="15">
          <cell r="W15">
            <v>34</v>
          </cell>
        </row>
        <row r="16">
          <cell r="W16">
            <v>42</v>
          </cell>
        </row>
        <row r="17">
          <cell r="W17">
            <v>42</v>
          </cell>
        </row>
        <row r="18">
          <cell r="W18" t="str">
            <v/>
          </cell>
        </row>
        <row r="19">
          <cell r="W19">
            <v>35</v>
          </cell>
        </row>
        <row r="20">
          <cell r="W20">
            <v>42</v>
          </cell>
        </row>
        <row r="21">
          <cell r="W21">
            <v>43</v>
          </cell>
        </row>
        <row r="22">
          <cell r="W22">
            <v>34</v>
          </cell>
        </row>
        <row r="23">
          <cell r="W23" t="str">
            <v/>
          </cell>
        </row>
        <row r="24">
          <cell r="W24">
            <v>35</v>
          </cell>
        </row>
        <row r="25">
          <cell r="W25">
            <v>42</v>
          </cell>
        </row>
        <row r="26">
          <cell r="W26">
            <v>34</v>
          </cell>
        </row>
        <row r="27">
          <cell r="W27" t="str">
            <v/>
          </cell>
        </row>
        <row r="28">
          <cell r="W28" t="str">
            <v/>
          </cell>
        </row>
        <row r="29">
          <cell r="W29" t="str">
            <v/>
          </cell>
        </row>
        <row r="30">
          <cell r="W30" t="str">
            <v/>
          </cell>
        </row>
        <row r="31">
          <cell r="W31" t="str">
            <v/>
          </cell>
        </row>
        <row r="32">
          <cell r="W32" t="str">
            <v/>
          </cell>
        </row>
        <row r="33">
          <cell r="W33" t="str">
            <v/>
          </cell>
        </row>
        <row r="34">
          <cell r="W34" t="str">
            <v/>
          </cell>
        </row>
        <row r="35">
          <cell r="W35" t="str">
            <v/>
          </cell>
        </row>
      </sheetData>
      <sheetData sheetId="12">
        <row r="5">
          <cell r="T5">
            <v>17</v>
          </cell>
          <cell r="U5">
            <v>20</v>
          </cell>
          <cell r="V5">
            <v>12</v>
          </cell>
        </row>
        <row r="6">
          <cell r="T6">
            <v>7</v>
          </cell>
          <cell r="U6">
            <v>8</v>
          </cell>
          <cell r="V6">
            <v>5</v>
          </cell>
        </row>
        <row r="7">
          <cell r="T7">
            <v>9</v>
          </cell>
          <cell r="U7">
            <v>24</v>
          </cell>
          <cell r="V7">
            <v>9</v>
          </cell>
        </row>
        <row r="8">
          <cell r="T8">
            <v>5</v>
          </cell>
          <cell r="U8">
            <v>24</v>
          </cell>
          <cell r="V8">
            <v>11.5</v>
          </cell>
        </row>
        <row r="9">
          <cell r="T9">
            <v>24</v>
          </cell>
          <cell r="U9">
            <v>23</v>
          </cell>
          <cell r="V9">
            <v>15</v>
          </cell>
        </row>
        <row r="10">
          <cell r="T10">
            <v>21</v>
          </cell>
          <cell r="U10">
            <v>19</v>
          </cell>
          <cell r="V10">
            <v>11.5</v>
          </cell>
        </row>
        <row r="11">
          <cell r="T11">
            <v>27</v>
          </cell>
          <cell r="U11">
            <v>28</v>
          </cell>
          <cell r="V11">
            <v>13</v>
          </cell>
        </row>
        <row r="12">
          <cell r="T12">
            <v>9</v>
          </cell>
          <cell r="U12">
            <v>15</v>
          </cell>
          <cell r="V12">
            <v>9.5</v>
          </cell>
        </row>
        <row r="13">
          <cell r="T13">
            <v>21</v>
          </cell>
          <cell r="U13">
            <v>18</v>
          </cell>
          <cell r="V13">
            <v>10.5</v>
          </cell>
        </row>
        <row r="14">
          <cell r="T14">
            <v>19.5</v>
          </cell>
          <cell r="U14">
            <v>18</v>
          </cell>
          <cell r="V14">
            <v>10</v>
          </cell>
        </row>
        <row r="15">
          <cell r="T15">
            <v>21</v>
          </cell>
          <cell r="U15">
            <v>22</v>
          </cell>
          <cell r="V15">
            <v>11.5</v>
          </cell>
        </row>
        <row r="16">
          <cell r="T16">
            <v>12</v>
          </cell>
          <cell r="U16">
            <v>24</v>
          </cell>
          <cell r="V16">
            <v>10.5</v>
          </cell>
        </row>
        <row r="17">
          <cell r="T17"/>
          <cell r="U17"/>
          <cell r="V17"/>
        </row>
        <row r="18">
          <cell r="T18">
            <v>9</v>
          </cell>
          <cell r="U18">
            <v>19</v>
          </cell>
          <cell r="V18">
            <v>9.5</v>
          </cell>
        </row>
        <row r="19">
          <cell r="T19">
            <v>11.5</v>
          </cell>
          <cell r="U19">
            <v>21</v>
          </cell>
          <cell r="V19">
            <v>11.5</v>
          </cell>
        </row>
        <row r="20">
          <cell r="T20">
            <v>26.5</v>
          </cell>
          <cell r="U20">
            <v>20</v>
          </cell>
          <cell r="V20">
            <v>15</v>
          </cell>
        </row>
        <row r="21">
          <cell r="T21">
            <v>9</v>
          </cell>
          <cell r="U21">
            <v>20</v>
          </cell>
          <cell r="V21">
            <v>9.5</v>
          </cell>
        </row>
        <row r="22">
          <cell r="T22"/>
          <cell r="U22"/>
          <cell r="V22"/>
        </row>
        <row r="23">
          <cell r="T23">
            <v>12</v>
          </cell>
          <cell r="U23">
            <v>22</v>
          </cell>
          <cell r="V23">
            <v>11</v>
          </cell>
        </row>
        <row r="24">
          <cell r="T24">
            <v>27</v>
          </cell>
          <cell r="U24">
            <v>21</v>
          </cell>
          <cell r="V24">
            <v>11.5</v>
          </cell>
        </row>
        <row r="25">
          <cell r="T25">
            <v>17</v>
          </cell>
          <cell r="U25">
            <v>19</v>
          </cell>
          <cell r="V25">
            <v>13</v>
          </cell>
        </row>
        <row r="26">
          <cell r="T26"/>
          <cell r="U26"/>
          <cell r="V26"/>
        </row>
        <row r="27">
          <cell r="T27"/>
          <cell r="U27"/>
          <cell r="V27"/>
        </row>
        <row r="28">
          <cell r="T28"/>
          <cell r="U28"/>
          <cell r="V28"/>
        </row>
        <row r="29">
          <cell r="T29"/>
          <cell r="U29"/>
          <cell r="V29"/>
        </row>
        <row r="30">
          <cell r="T30"/>
          <cell r="U30"/>
          <cell r="V30"/>
        </row>
        <row r="31">
          <cell r="T31"/>
          <cell r="U31"/>
          <cell r="V31"/>
        </row>
        <row r="32">
          <cell r="T32"/>
          <cell r="U32"/>
          <cell r="V32"/>
        </row>
        <row r="33">
          <cell r="T33"/>
          <cell r="U33"/>
          <cell r="V33"/>
        </row>
        <row r="34">
          <cell r="T34"/>
          <cell r="U34"/>
          <cell r="V34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codage + Sav. parler"/>
      <sheetName val="Savoir lire"/>
      <sheetName val="Savoir écrire"/>
      <sheetName val="Savoir ecouter"/>
      <sheetName val="Nombres et operations"/>
      <sheetName val="Grandeurs"/>
      <sheetName val="Solides et figures"/>
      <sheetName val="Traitement de donnees"/>
      <sheetName val="Eveil scientifique"/>
      <sheetName val="Histoire et geographie"/>
      <sheetName val="Artisitique"/>
      <sheetName val="Comportement"/>
      <sheetName val="Total"/>
    </sheetNames>
    <sheetDataSet>
      <sheetData sheetId="0">
        <row r="6">
          <cell r="X6">
            <v>50</v>
          </cell>
        </row>
        <row r="7">
          <cell r="X7">
            <v>5</v>
          </cell>
        </row>
        <row r="8">
          <cell r="X8">
            <v>51.249999999999993</v>
          </cell>
        </row>
        <row r="9">
          <cell r="X9">
            <v>70</v>
          </cell>
        </row>
        <row r="10">
          <cell r="X10">
            <v>80</v>
          </cell>
        </row>
        <row r="11">
          <cell r="X11">
            <v>75</v>
          </cell>
        </row>
        <row r="12">
          <cell r="X12">
            <v>92.5</v>
          </cell>
        </row>
        <row r="13">
          <cell r="X13">
            <v>50</v>
          </cell>
        </row>
        <row r="14">
          <cell r="X14">
            <v>77.5</v>
          </cell>
        </row>
        <row r="15">
          <cell r="X15">
            <v>70</v>
          </cell>
        </row>
        <row r="16">
          <cell r="X16">
            <v>60</v>
          </cell>
        </row>
        <row r="17">
          <cell r="X17">
            <v>55.000000000000007</v>
          </cell>
        </row>
        <row r="18">
          <cell r="X18">
            <v>68.75</v>
          </cell>
        </row>
        <row r="19">
          <cell r="X19">
            <v>27.500000000000004</v>
          </cell>
        </row>
        <row r="20">
          <cell r="X20">
            <v>87.5</v>
          </cell>
        </row>
        <row r="21">
          <cell r="X21">
            <v>100</v>
          </cell>
        </row>
        <row r="22">
          <cell r="X22">
            <v>70</v>
          </cell>
        </row>
        <row r="23">
          <cell r="X23">
            <v>100</v>
          </cell>
        </row>
        <row r="24">
          <cell r="X24">
            <v>75</v>
          </cell>
        </row>
        <row r="25">
          <cell r="X25">
            <v>67.5</v>
          </cell>
        </row>
        <row r="26">
          <cell r="X26">
            <v>60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">
        <row r="6">
          <cell r="X6">
            <v>47.5</v>
          </cell>
        </row>
        <row r="7">
          <cell r="X7">
            <v>6.666666666666667</v>
          </cell>
        </row>
        <row r="8">
          <cell r="X8">
            <v>30</v>
          </cell>
        </row>
        <row r="9">
          <cell r="X9">
            <v>35</v>
          </cell>
        </row>
        <row r="10">
          <cell r="X10">
            <v>56.25</v>
          </cell>
        </row>
        <row r="11">
          <cell r="X11">
            <v>56.25</v>
          </cell>
        </row>
        <row r="12">
          <cell r="X12">
            <v>87.5</v>
          </cell>
        </row>
        <row r="13">
          <cell r="X13">
            <v>32.5</v>
          </cell>
        </row>
        <row r="14">
          <cell r="X14">
            <v>63.749999999999993</v>
          </cell>
        </row>
        <row r="15">
          <cell r="X15">
            <v>73.75</v>
          </cell>
        </row>
        <row r="16">
          <cell r="X16">
            <v>32.5</v>
          </cell>
        </row>
        <row r="17">
          <cell r="X17">
            <v>48.75</v>
          </cell>
        </row>
        <row r="18">
          <cell r="X18">
            <v>73.75</v>
          </cell>
        </row>
        <row r="19">
          <cell r="X19">
            <v>20</v>
          </cell>
        </row>
        <row r="20">
          <cell r="X20">
            <v>35</v>
          </cell>
        </row>
        <row r="21">
          <cell r="X21">
            <v>85</v>
          </cell>
        </row>
        <row r="22">
          <cell r="X22">
            <v>25</v>
          </cell>
        </row>
        <row r="23">
          <cell r="X23">
            <v>86.666666666666671</v>
          </cell>
        </row>
      </sheetData>
      <sheetData sheetId="2">
        <row r="6">
          <cell r="X6">
            <v>29.09090909090909</v>
          </cell>
        </row>
        <row r="7">
          <cell r="X7">
            <v>5.4545454545454541</v>
          </cell>
        </row>
        <row r="8">
          <cell r="X8">
            <v>20.454545454545457</v>
          </cell>
        </row>
        <row r="9">
          <cell r="X9">
            <v>25</v>
          </cell>
        </row>
        <row r="10">
          <cell r="X10">
            <v>63.181818181818187</v>
          </cell>
        </row>
        <row r="11">
          <cell r="X11">
            <v>30</v>
          </cell>
        </row>
        <row r="12">
          <cell r="X12">
            <v>77.272727272727266</v>
          </cell>
        </row>
        <row r="13">
          <cell r="X13">
            <v>15</v>
          </cell>
        </row>
        <row r="14">
          <cell r="X14">
            <v>51.81818181818182</v>
          </cell>
        </row>
        <row r="15">
          <cell r="X15">
            <v>54.090909090909086</v>
          </cell>
        </row>
        <row r="16">
          <cell r="X16">
            <v>26.81818181818182</v>
          </cell>
        </row>
        <row r="17">
          <cell r="X17">
            <v>13.750000000000002</v>
          </cell>
        </row>
        <row r="18">
          <cell r="X18">
            <v>70.555555555555557</v>
          </cell>
        </row>
        <row r="19">
          <cell r="X19">
            <v>11.363636363636363</v>
          </cell>
        </row>
        <row r="20">
          <cell r="X20">
            <v>31.818181818181817</v>
          </cell>
        </row>
        <row r="21">
          <cell r="X21">
            <v>96.36363636363636</v>
          </cell>
        </row>
        <row r="22">
          <cell r="X22">
            <v>30</v>
          </cell>
        </row>
        <row r="23">
          <cell r="X23">
            <v>84.090909090909093</v>
          </cell>
        </row>
      </sheetData>
      <sheetData sheetId="3">
        <row r="6">
          <cell r="X6">
            <v>27.27272727272727</v>
          </cell>
        </row>
        <row r="7">
          <cell r="X7">
            <v>15.151515151515152</v>
          </cell>
        </row>
        <row r="8">
          <cell r="X8">
            <v>39.393939393939391</v>
          </cell>
        </row>
        <row r="9">
          <cell r="X9">
            <v>39.393939393939391</v>
          </cell>
        </row>
        <row r="10">
          <cell r="X10">
            <v>65.151515151515156</v>
          </cell>
        </row>
        <row r="11">
          <cell r="X11">
            <v>63.636363636363633</v>
          </cell>
        </row>
        <row r="12">
          <cell r="X12">
            <v>81.818181818181827</v>
          </cell>
        </row>
        <row r="13">
          <cell r="X13">
            <v>30.303030303030305</v>
          </cell>
        </row>
        <row r="14">
          <cell r="X14">
            <v>57.575757575757578</v>
          </cell>
        </row>
        <row r="15">
          <cell r="X15">
            <v>66.666666666666657</v>
          </cell>
        </row>
        <row r="16">
          <cell r="X16">
            <v>31.818181818181817</v>
          </cell>
        </row>
        <row r="17">
          <cell r="X17">
            <v>42.424242424242422</v>
          </cell>
        </row>
        <row r="18">
          <cell r="X18">
            <v>78.787878787878782</v>
          </cell>
        </row>
        <row r="19">
          <cell r="X19">
            <v>36.363636363636367</v>
          </cell>
        </row>
        <row r="20">
          <cell r="X20">
            <v>43.939393939393938</v>
          </cell>
        </row>
        <row r="21">
          <cell r="X21">
            <v>78.787878787878782</v>
          </cell>
        </row>
        <row r="22">
          <cell r="X22">
            <v>53.030303030303031</v>
          </cell>
        </row>
        <row r="23">
          <cell r="X23">
            <v>81.818181818181827</v>
          </cell>
        </row>
      </sheetData>
      <sheetData sheetId="4">
        <row r="6">
          <cell r="X6">
            <v>60</v>
          </cell>
        </row>
        <row r="7">
          <cell r="X7">
            <v>2.2222222222222223</v>
          </cell>
        </row>
        <row r="8">
          <cell r="X8">
            <v>26.666666666666668</v>
          </cell>
        </row>
        <row r="9">
          <cell r="X9">
            <v>26.666666666666668</v>
          </cell>
        </row>
        <row r="10">
          <cell r="X10">
            <v>31.111111111111111</v>
          </cell>
        </row>
        <row r="11">
          <cell r="X11">
            <v>64.444444444444443</v>
          </cell>
        </row>
        <row r="12">
          <cell r="X12">
            <v>100</v>
          </cell>
        </row>
        <row r="13">
          <cell r="X13">
            <v>28.888888888888886</v>
          </cell>
        </row>
        <row r="14">
          <cell r="X14">
            <v>53.333333333333336</v>
          </cell>
        </row>
        <row r="15">
          <cell r="X15">
            <v>44.444444444444443</v>
          </cell>
        </row>
        <row r="16">
          <cell r="X16">
            <v>53.333333333333336</v>
          </cell>
        </row>
        <row r="17">
          <cell r="X17">
            <v>15.555555555555555</v>
          </cell>
        </row>
        <row r="18">
          <cell r="X18">
            <v>70</v>
          </cell>
        </row>
        <row r="19">
          <cell r="X19">
            <v>8.8888888888888893</v>
          </cell>
        </row>
        <row r="20">
          <cell r="X20">
            <v>17.777777777777779</v>
          </cell>
        </row>
        <row r="21">
          <cell r="X21">
            <v>86.666666666666671</v>
          </cell>
        </row>
        <row r="22">
          <cell r="X22">
            <v>22.222222222222221</v>
          </cell>
        </row>
        <row r="23">
          <cell r="X23">
            <v>70</v>
          </cell>
        </row>
        <row r="24">
          <cell r="X24">
            <v>60</v>
          </cell>
        </row>
        <row r="25">
          <cell r="X25">
            <v>17.777777777777779</v>
          </cell>
        </row>
        <row r="26">
          <cell r="X26">
            <v>33.333333333333329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5">
        <row r="6">
          <cell r="X6">
            <v>40.625</v>
          </cell>
        </row>
        <row r="7">
          <cell r="X7">
            <v>3.125</v>
          </cell>
        </row>
        <row r="8">
          <cell r="X8">
            <v>37.5</v>
          </cell>
        </row>
        <row r="9">
          <cell r="X9">
            <v>40.625</v>
          </cell>
        </row>
        <row r="10">
          <cell r="X10">
            <v>34.375</v>
          </cell>
        </row>
        <row r="11">
          <cell r="X11">
            <v>53.125</v>
          </cell>
        </row>
        <row r="12">
          <cell r="X12">
            <v>93.75</v>
          </cell>
        </row>
        <row r="13">
          <cell r="X13">
            <v>53.125</v>
          </cell>
        </row>
        <row r="14">
          <cell r="X14">
            <v>40.625</v>
          </cell>
        </row>
        <row r="15">
          <cell r="X15">
            <v>40.625</v>
          </cell>
        </row>
        <row r="16">
          <cell r="X16">
            <v>40.625</v>
          </cell>
        </row>
        <row r="17">
          <cell r="X17">
            <v>40.625</v>
          </cell>
        </row>
        <row r="18">
          <cell r="X18">
            <v>37.5</v>
          </cell>
        </row>
        <row r="19">
          <cell r="X19">
            <v>40.625</v>
          </cell>
        </row>
        <row r="20">
          <cell r="X20">
            <v>37.5</v>
          </cell>
        </row>
        <row r="21">
          <cell r="X21">
            <v>84.375</v>
          </cell>
        </row>
        <row r="22">
          <cell r="X22">
            <v>31.25</v>
          </cell>
        </row>
        <row r="23">
          <cell r="X23">
            <v>53.125</v>
          </cell>
        </row>
        <row r="24">
          <cell r="X24">
            <v>40.625</v>
          </cell>
        </row>
        <row r="25">
          <cell r="X25">
            <v>40.625</v>
          </cell>
        </row>
        <row r="26">
          <cell r="X26">
            <v>40.625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6">
        <row r="6">
          <cell r="X6">
            <v>61.428571428571431</v>
          </cell>
        </row>
        <row r="7">
          <cell r="X7">
            <v>2.8571428571428572</v>
          </cell>
        </row>
        <row r="8">
          <cell r="X8">
            <v>70</v>
          </cell>
        </row>
        <row r="9">
          <cell r="X9">
            <v>52.857142857142861</v>
          </cell>
        </row>
        <row r="10">
          <cell r="X10">
            <v>78.571428571428569</v>
          </cell>
        </row>
        <row r="11">
          <cell r="X11">
            <v>75.714285714285708</v>
          </cell>
        </row>
        <row r="12">
          <cell r="X12">
            <v>91.428571428571431</v>
          </cell>
        </row>
        <row r="13">
          <cell r="X13">
            <v>45.714285714285715</v>
          </cell>
        </row>
        <row r="14">
          <cell r="X14">
            <v>68.571428571428569</v>
          </cell>
        </row>
        <row r="15">
          <cell r="X15">
            <v>75.714285714285708</v>
          </cell>
        </row>
        <row r="16">
          <cell r="X16">
            <v>52.857142857142861</v>
          </cell>
        </row>
        <row r="17">
          <cell r="X17">
            <v>30</v>
          </cell>
        </row>
        <row r="18">
          <cell r="X18">
            <v>95.714285714285722</v>
          </cell>
        </row>
        <row r="19">
          <cell r="X19">
            <v>45.714285714285715</v>
          </cell>
        </row>
        <row r="20">
          <cell r="X20">
            <v>71.428571428571431</v>
          </cell>
        </row>
        <row r="21">
          <cell r="X21">
            <v>95.714285714285722</v>
          </cell>
        </row>
        <row r="22">
          <cell r="X22">
            <v>32.857142857142854</v>
          </cell>
        </row>
        <row r="23">
          <cell r="X23">
            <v>94.285714285714278</v>
          </cell>
        </row>
        <row r="24">
          <cell r="X24">
            <v>84.285714285714292</v>
          </cell>
        </row>
        <row r="25">
          <cell r="X25">
            <v>54</v>
          </cell>
        </row>
        <row r="26">
          <cell r="X26">
            <v>68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7">
        <row r="6">
          <cell r="X6">
            <v>40</v>
          </cell>
        </row>
        <row r="7">
          <cell r="X7">
            <v>0</v>
          </cell>
        </row>
        <row r="8">
          <cell r="X8">
            <v>45</v>
          </cell>
        </row>
        <row r="9">
          <cell r="X9">
            <v>45</v>
          </cell>
        </row>
        <row r="10">
          <cell r="X10">
            <v>85</v>
          </cell>
        </row>
        <row r="11">
          <cell r="X11">
            <v>58.333333333333336</v>
          </cell>
        </row>
        <row r="12">
          <cell r="X12">
            <v>93.333333333333329</v>
          </cell>
        </row>
        <row r="13">
          <cell r="X13">
            <v>45</v>
          </cell>
        </row>
        <row r="14">
          <cell r="X14">
            <v>46.666666666666664</v>
          </cell>
        </row>
        <row r="15">
          <cell r="X15">
            <v>83.333333333333343</v>
          </cell>
        </row>
        <row r="16">
          <cell r="X16">
            <v>66.666666666666657</v>
          </cell>
        </row>
        <row r="17">
          <cell r="X17">
            <v>26.666666666666668</v>
          </cell>
        </row>
        <row r="18">
          <cell r="X18">
            <v>93.333333333333329</v>
          </cell>
        </row>
        <row r="19">
          <cell r="X19">
            <v>11.666666666666666</v>
          </cell>
        </row>
        <row r="20">
          <cell r="X20">
            <v>73.333333333333329</v>
          </cell>
        </row>
        <row r="21">
          <cell r="X21">
            <v>93.333333333333329</v>
          </cell>
        </row>
        <row r="22">
          <cell r="X22">
            <v>20</v>
          </cell>
        </row>
        <row r="23">
          <cell r="X23">
            <v>93.333333333333329</v>
          </cell>
        </row>
        <row r="24">
          <cell r="X24">
            <v>90</v>
          </cell>
        </row>
        <row r="25">
          <cell r="X25">
            <v>80</v>
          </cell>
        </row>
        <row r="26">
          <cell r="X26">
            <v>83.333333333333343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8">
        <row r="6">
          <cell r="X6">
            <v>40</v>
          </cell>
        </row>
        <row r="7">
          <cell r="X7">
            <v>30</v>
          </cell>
        </row>
        <row r="8">
          <cell r="X8">
            <v>40</v>
          </cell>
        </row>
        <row r="9">
          <cell r="X9">
            <v>40</v>
          </cell>
        </row>
        <row r="10">
          <cell r="X10">
            <v>65</v>
          </cell>
        </row>
        <row r="11">
          <cell r="X11">
            <v>55.000000000000007</v>
          </cell>
        </row>
        <row r="12">
          <cell r="X12">
            <v>95</v>
          </cell>
        </row>
        <row r="13">
          <cell r="X13">
            <v>50</v>
          </cell>
        </row>
        <row r="14">
          <cell r="X14">
            <v>60</v>
          </cell>
        </row>
        <row r="15">
          <cell r="X15">
            <v>40</v>
          </cell>
        </row>
        <row r="16">
          <cell r="X16">
            <v>40</v>
          </cell>
        </row>
        <row r="17">
          <cell r="X17">
            <v>55.000000000000007</v>
          </cell>
        </row>
        <row r="18">
          <cell r="X18">
            <v>85</v>
          </cell>
        </row>
        <row r="19">
          <cell r="X19">
            <v>20</v>
          </cell>
        </row>
        <row r="20">
          <cell r="X20">
            <v>65</v>
          </cell>
        </row>
        <row r="21">
          <cell r="X21">
            <v>95</v>
          </cell>
        </row>
        <row r="22">
          <cell r="X22">
            <v>20</v>
          </cell>
        </row>
        <row r="23">
          <cell r="X23">
            <v>50</v>
          </cell>
        </row>
        <row r="24">
          <cell r="X24">
            <v>40</v>
          </cell>
        </row>
        <row r="25">
          <cell r="X25">
            <v>90</v>
          </cell>
        </row>
        <row r="26">
          <cell r="X26">
            <v>60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9">
        <row r="6">
          <cell r="X6">
            <v>70</v>
          </cell>
        </row>
        <row r="7">
          <cell r="X7">
            <v>0</v>
          </cell>
        </row>
        <row r="8">
          <cell r="X8">
            <v>55.000000000000007</v>
          </cell>
        </row>
        <row r="9">
          <cell r="X9">
            <v>50</v>
          </cell>
        </row>
        <row r="10">
          <cell r="X10">
            <v>90</v>
          </cell>
        </row>
        <row r="11">
          <cell r="X11">
            <v>35</v>
          </cell>
        </row>
        <row r="12">
          <cell r="X12">
            <v>100</v>
          </cell>
        </row>
        <row r="13">
          <cell r="X13">
            <v>27.500000000000004</v>
          </cell>
        </row>
        <row r="14">
          <cell r="X14">
            <v>77.5</v>
          </cell>
        </row>
        <row r="15">
          <cell r="X15">
            <v>75</v>
          </cell>
        </row>
        <row r="16">
          <cell r="X16">
            <v>77.5</v>
          </cell>
        </row>
        <row r="17">
          <cell r="X17">
            <v>32.5</v>
          </cell>
        </row>
        <row r="18">
          <cell r="X18">
            <v>42.5</v>
          </cell>
        </row>
        <row r="19">
          <cell r="X19">
            <v>25</v>
          </cell>
        </row>
        <row r="20">
          <cell r="X20">
            <v>50</v>
          </cell>
        </row>
        <row r="21">
          <cell r="X21">
            <v>100</v>
          </cell>
        </row>
        <row r="22">
          <cell r="X22">
            <v>62.5</v>
          </cell>
        </row>
        <row r="23">
          <cell r="X23">
            <v>77.5</v>
          </cell>
        </row>
        <row r="24">
          <cell r="X24">
            <v>67.5</v>
          </cell>
        </row>
        <row r="25">
          <cell r="X25">
            <v>72.5</v>
          </cell>
        </row>
        <row r="26">
          <cell r="X26">
            <v>65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0">
        <row r="6">
          <cell r="X6">
            <v>83.333333333333343</v>
          </cell>
        </row>
        <row r="7">
          <cell r="X7">
            <v>37.5</v>
          </cell>
        </row>
        <row r="8">
          <cell r="X8">
            <v>83.333333333333343</v>
          </cell>
        </row>
        <row r="9">
          <cell r="X9">
            <v>95.833333333333343</v>
          </cell>
        </row>
        <row r="10">
          <cell r="X10">
            <v>93.75</v>
          </cell>
        </row>
        <row r="11">
          <cell r="X11">
            <v>66.666666666666657</v>
          </cell>
        </row>
        <row r="12">
          <cell r="X12">
            <v>91.666666666666657</v>
          </cell>
        </row>
        <row r="13">
          <cell r="X13">
            <v>62.5</v>
          </cell>
        </row>
        <row r="14">
          <cell r="X14">
            <v>45.833333333333329</v>
          </cell>
        </row>
        <row r="15">
          <cell r="X15">
            <v>72.916666666666657</v>
          </cell>
        </row>
        <row r="16">
          <cell r="X16">
            <v>100</v>
          </cell>
        </row>
        <row r="17">
          <cell r="X17">
            <v>70.833333333333343</v>
          </cell>
        </row>
        <row r="18">
          <cell r="X18">
            <v>100</v>
          </cell>
        </row>
        <row r="19">
          <cell r="X19">
            <v>62.5</v>
          </cell>
        </row>
        <row r="20">
          <cell r="X20">
            <v>83.333333333333343</v>
          </cell>
        </row>
        <row r="21">
          <cell r="X21">
            <v>100</v>
          </cell>
        </row>
        <row r="22">
          <cell r="X22">
            <v>87.5</v>
          </cell>
        </row>
        <row r="23">
          <cell r="X23">
            <v>95.833333333333343</v>
          </cell>
        </row>
        <row r="24">
          <cell r="X24">
            <v>91.666666666666657</v>
          </cell>
        </row>
        <row r="25">
          <cell r="X25">
            <v>70.833333333333343</v>
          </cell>
        </row>
        <row r="26">
          <cell r="X26">
            <v>71.428571428571431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1">
        <row r="6">
          <cell r="W6">
            <v>43</v>
          </cell>
        </row>
        <row r="7">
          <cell r="W7">
            <v>33</v>
          </cell>
        </row>
        <row r="8">
          <cell r="W8">
            <v>32</v>
          </cell>
        </row>
        <row r="9">
          <cell r="W9">
            <v>34</v>
          </cell>
        </row>
        <row r="10">
          <cell r="W10">
            <v>38</v>
          </cell>
        </row>
        <row r="11">
          <cell r="W11">
            <v>38</v>
          </cell>
        </row>
        <row r="12">
          <cell r="W12">
            <v>33</v>
          </cell>
        </row>
        <row r="13">
          <cell r="W13">
            <v>42</v>
          </cell>
        </row>
        <row r="14">
          <cell r="W14">
            <v>27</v>
          </cell>
        </row>
        <row r="15">
          <cell r="W15">
            <v>26</v>
          </cell>
        </row>
        <row r="16">
          <cell r="W16">
            <v>42</v>
          </cell>
        </row>
        <row r="17">
          <cell r="W17">
            <v>41</v>
          </cell>
        </row>
        <row r="18">
          <cell r="W18">
            <v>45</v>
          </cell>
        </row>
        <row r="19">
          <cell r="W19">
            <v>29</v>
          </cell>
        </row>
        <row r="20">
          <cell r="W20">
            <v>41</v>
          </cell>
        </row>
        <row r="21">
          <cell r="W21">
            <v>42</v>
          </cell>
        </row>
        <row r="22">
          <cell r="W22">
            <v>19</v>
          </cell>
        </row>
        <row r="23">
          <cell r="W23">
            <v>39</v>
          </cell>
        </row>
        <row r="24">
          <cell r="W24">
            <v>21</v>
          </cell>
        </row>
        <row r="25">
          <cell r="W25">
            <v>38</v>
          </cell>
        </row>
        <row r="26">
          <cell r="W26">
            <v>33</v>
          </cell>
        </row>
        <row r="27">
          <cell r="W27" t="str">
            <v/>
          </cell>
        </row>
        <row r="28">
          <cell r="W28" t="str">
            <v/>
          </cell>
        </row>
        <row r="29">
          <cell r="W29" t="str">
            <v/>
          </cell>
        </row>
        <row r="30">
          <cell r="W30" t="str">
            <v/>
          </cell>
        </row>
        <row r="31">
          <cell r="W31" t="str">
            <v/>
          </cell>
        </row>
        <row r="32">
          <cell r="W32" t="str">
            <v/>
          </cell>
        </row>
        <row r="33">
          <cell r="W33" t="str">
            <v/>
          </cell>
        </row>
        <row r="34">
          <cell r="W34" t="str">
            <v/>
          </cell>
        </row>
        <row r="35">
          <cell r="W35" t="str">
            <v/>
          </cell>
        </row>
      </sheetData>
      <sheetData sheetId="12">
        <row r="5">
          <cell r="T5">
            <v>24</v>
          </cell>
          <cell r="U5">
            <v>24</v>
          </cell>
          <cell r="V5">
            <v>7.5</v>
          </cell>
        </row>
        <row r="6">
          <cell r="T6">
            <v>13</v>
          </cell>
          <cell r="U6">
            <v>10</v>
          </cell>
          <cell r="V6">
            <v>5</v>
          </cell>
        </row>
        <row r="7">
          <cell r="T7">
            <v>9.5</v>
          </cell>
          <cell r="U7">
            <v>24</v>
          </cell>
          <cell r="V7">
            <v>8</v>
          </cell>
        </row>
        <row r="8">
          <cell r="T8">
            <v>11</v>
          </cell>
          <cell r="U8">
            <v>24</v>
          </cell>
          <cell r="V8">
            <v>10.5</v>
          </cell>
        </row>
        <row r="9">
          <cell r="T9">
            <v>27</v>
          </cell>
          <cell r="U9">
            <v>24</v>
          </cell>
          <cell r="V9">
            <v>15</v>
          </cell>
        </row>
        <row r="10">
          <cell r="T10">
            <v>16</v>
          </cell>
          <cell r="U10">
            <v>23</v>
          </cell>
          <cell r="V10">
            <v>15</v>
          </cell>
        </row>
        <row r="11">
          <cell r="T11">
            <v>25</v>
          </cell>
          <cell r="U11">
            <v>21</v>
          </cell>
          <cell r="V11">
            <v>14.5</v>
          </cell>
        </row>
        <row r="12">
          <cell r="T12">
            <v>11</v>
          </cell>
          <cell r="U12">
            <v>19</v>
          </cell>
          <cell r="V12">
            <v>7</v>
          </cell>
        </row>
        <row r="13">
          <cell r="T13">
            <v>16</v>
          </cell>
          <cell r="U13">
            <v>19</v>
          </cell>
          <cell r="V13">
            <v>14</v>
          </cell>
        </row>
        <row r="14">
          <cell r="T14">
            <v>24</v>
          </cell>
          <cell r="U14">
            <v>18</v>
          </cell>
          <cell r="V14">
            <v>10.5</v>
          </cell>
        </row>
        <row r="15">
          <cell r="T15">
            <v>12</v>
          </cell>
          <cell r="U15">
            <v>24</v>
          </cell>
          <cell r="V15">
            <v>7.5</v>
          </cell>
        </row>
        <row r="16">
          <cell r="T16">
            <v>13.5</v>
          </cell>
          <cell r="U16">
            <v>18</v>
          </cell>
          <cell r="V16">
            <v>9</v>
          </cell>
        </row>
        <row r="17">
          <cell r="T17">
            <v>21</v>
          </cell>
          <cell r="U17">
            <v>22</v>
          </cell>
          <cell r="V17">
            <v>9.5</v>
          </cell>
        </row>
        <row r="18">
          <cell r="T18">
            <v>6</v>
          </cell>
          <cell r="U18">
            <v>23</v>
          </cell>
          <cell r="V18">
            <v>6.5</v>
          </cell>
        </row>
        <row r="19">
          <cell r="T19">
            <v>17</v>
          </cell>
          <cell r="U19">
            <v>24</v>
          </cell>
          <cell r="V19">
            <v>13</v>
          </cell>
        </row>
        <row r="20">
          <cell r="T20">
            <v>28</v>
          </cell>
          <cell r="U20">
            <v>22</v>
          </cell>
          <cell r="V20">
            <v>15</v>
          </cell>
        </row>
        <row r="21">
          <cell r="T21">
            <v>8.5</v>
          </cell>
          <cell r="U21">
            <v>22</v>
          </cell>
          <cell r="V21">
            <v>7</v>
          </cell>
        </row>
        <row r="22">
          <cell r="T22">
            <v>26</v>
          </cell>
          <cell r="U22">
            <v>21</v>
          </cell>
          <cell r="V22">
            <v>15</v>
          </cell>
        </row>
        <row r="23">
          <cell r="T23">
            <v>21.5</v>
          </cell>
          <cell r="U23">
            <v>21</v>
          </cell>
          <cell r="V23">
            <v>12</v>
          </cell>
        </row>
        <row r="24">
          <cell r="T24">
            <v>27</v>
          </cell>
          <cell r="U24">
            <v>22</v>
          </cell>
          <cell r="V24">
            <v>15</v>
          </cell>
        </row>
        <row r="25">
          <cell r="T25">
            <v>22</v>
          </cell>
          <cell r="U25">
            <v>23</v>
          </cell>
          <cell r="V25">
            <v>11</v>
          </cell>
        </row>
        <row r="26">
          <cell r="T26"/>
          <cell r="U26"/>
          <cell r="V26"/>
        </row>
        <row r="27">
          <cell r="T27"/>
          <cell r="U27"/>
          <cell r="V27"/>
        </row>
        <row r="28">
          <cell r="T28"/>
          <cell r="U28"/>
          <cell r="V28"/>
        </row>
        <row r="29">
          <cell r="T29"/>
          <cell r="U29"/>
          <cell r="V29"/>
        </row>
        <row r="30">
          <cell r="T30"/>
          <cell r="U30"/>
          <cell r="V30"/>
        </row>
        <row r="31">
          <cell r="T31"/>
          <cell r="U31"/>
          <cell r="V31"/>
        </row>
        <row r="32">
          <cell r="T32"/>
          <cell r="U32"/>
          <cell r="V32"/>
        </row>
        <row r="33">
          <cell r="T33"/>
          <cell r="U33"/>
          <cell r="V33"/>
        </row>
        <row r="34">
          <cell r="T34"/>
          <cell r="U34"/>
          <cell r="V34"/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codage + Sav. parler"/>
      <sheetName val="Savoir lire"/>
      <sheetName val="Savoir écrire"/>
      <sheetName val="Savoir ecouter"/>
      <sheetName val="Nombres et operations"/>
      <sheetName val="Grandeurs"/>
      <sheetName val="Solides et figures"/>
      <sheetName val="Traitement de donnees"/>
      <sheetName val="Eveil scientifique"/>
      <sheetName val="Histoire et geographie"/>
      <sheetName val="Artisitique"/>
      <sheetName val="Comportement"/>
      <sheetName val="Total"/>
    </sheetNames>
    <sheetDataSet>
      <sheetData sheetId="0">
        <row r="6">
          <cell r="X6">
            <v>41.666666666666671</v>
          </cell>
        </row>
        <row r="7">
          <cell r="X7">
            <v>41.666666666666671</v>
          </cell>
        </row>
        <row r="8">
          <cell r="X8">
            <v>63</v>
          </cell>
        </row>
        <row r="9">
          <cell r="X9">
            <v>66</v>
          </cell>
        </row>
        <row r="10">
          <cell r="X10">
            <v>100</v>
          </cell>
        </row>
        <row r="11">
          <cell r="X11">
            <v>70</v>
          </cell>
        </row>
        <row r="12">
          <cell r="X12">
            <v>100</v>
          </cell>
        </row>
        <row r="13">
          <cell r="X13">
            <v>71.666666666666671</v>
          </cell>
        </row>
        <row r="14">
          <cell r="X14">
            <v>68</v>
          </cell>
        </row>
        <row r="15">
          <cell r="X15">
            <v>69</v>
          </cell>
        </row>
        <row r="16">
          <cell r="X16">
            <v>65</v>
          </cell>
        </row>
        <row r="17">
          <cell r="X17">
            <v>42</v>
          </cell>
        </row>
        <row r="18">
          <cell r="X18" t="str">
            <v/>
          </cell>
        </row>
        <row r="19">
          <cell r="X19">
            <v>23</v>
          </cell>
        </row>
        <row r="20">
          <cell r="X20">
            <v>55.000000000000007</v>
          </cell>
        </row>
        <row r="21">
          <cell r="X21">
            <v>100</v>
          </cell>
        </row>
        <row r="22">
          <cell r="X22">
            <v>65</v>
          </cell>
        </row>
        <row r="23">
          <cell r="X23">
            <v>100</v>
          </cell>
        </row>
        <row r="24">
          <cell r="X24">
            <v>99</v>
          </cell>
        </row>
        <row r="25">
          <cell r="X25">
            <v>56.666666666666664</v>
          </cell>
        </row>
        <row r="26">
          <cell r="X26">
            <v>76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">
        <row r="6">
          <cell r="X6">
            <v>24.358974358974358</v>
          </cell>
        </row>
        <row r="7">
          <cell r="X7">
            <v>0</v>
          </cell>
        </row>
        <row r="8">
          <cell r="X8">
            <v>30.76923076923077</v>
          </cell>
        </row>
        <row r="9">
          <cell r="X9">
            <v>48.717948717948715</v>
          </cell>
        </row>
        <row r="10">
          <cell r="X10">
            <v>78.205128205128204</v>
          </cell>
        </row>
        <row r="11">
          <cell r="X11">
            <v>52.564102564102569</v>
          </cell>
        </row>
        <row r="12">
          <cell r="X12">
            <v>75.641025641025635</v>
          </cell>
        </row>
        <row r="13">
          <cell r="X13">
            <v>19.230769230769234</v>
          </cell>
        </row>
        <row r="14">
          <cell r="X14">
            <v>51.282051282051277</v>
          </cell>
        </row>
        <row r="15">
          <cell r="X15">
            <v>65.384615384615387</v>
          </cell>
        </row>
        <row r="16">
          <cell r="X16">
            <v>33.333333333333329</v>
          </cell>
        </row>
        <row r="17">
          <cell r="X17">
            <v>43.589743589743591</v>
          </cell>
        </row>
        <row r="18">
          <cell r="X18" t="str">
            <v/>
          </cell>
        </row>
        <row r="19">
          <cell r="X19">
            <v>12.820512820512819</v>
          </cell>
        </row>
        <row r="20">
          <cell r="X20">
            <v>35.897435897435898</v>
          </cell>
        </row>
        <row r="21">
          <cell r="X21">
            <v>88.461538461538453</v>
          </cell>
        </row>
        <row r="22">
          <cell r="X22">
            <v>50</v>
          </cell>
        </row>
        <row r="23">
          <cell r="X23">
            <v>53.846153846153847</v>
          </cell>
        </row>
      </sheetData>
      <sheetData sheetId="2">
        <row r="6">
          <cell r="X6">
            <v>36.538461538461533</v>
          </cell>
        </row>
        <row r="7">
          <cell r="X7">
            <v>8.6666666666666679</v>
          </cell>
        </row>
        <row r="8">
          <cell r="X8">
            <v>31.764705882352938</v>
          </cell>
        </row>
        <row r="9">
          <cell r="X9">
            <v>25.882352941176475</v>
          </cell>
        </row>
        <row r="10">
          <cell r="X10">
            <v>72.35294117647058</v>
          </cell>
        </row>
        <row r="11">
          <cell r="X11">
            <v>42.941176470588232</v>
          </cell>
        </row>
        <row r="12">
          <cell r="X12">
            <v>89.411764705882362</v>
          </cell>
        </row>
        <row r="13">
          <cell r="X13">
            <v>19.615384615384617</v>
          </cell>
        </row>
        <row r="14">
          <cell r="X14">
            <v>53.333333333333336</v>
          </cell>
        </row>
        <row r="15">
          <cell r="X15">
            <v>62.058823529411768</v>
          </cell>
        </row>
        <row r="16">
          <cell r="X16">
            <v>45.666666666666664</v>
          </cell>
        </row>
        <row r="17">
          <cell r="X17">
            <v>27.142857142857142</v>
          </cell>
        </row>
        <row r="18">
          <cell r="X18" t="str">
            <v/>
          </cell>
        </row>
        <row r="19">
          <cell r="X19">
            <v>15.294117647058824</v>
          </cell>
        </row>
        <row r="20">
          <cell r="X20">
            <v>37.142857142857146</v>
          </cell>
        </row>
        <row r="21">
          <cell r="X21">
            <v>85</v>
          </cell>
        </row>
        <row r="22">
          <cell r="X22">
            <v>34.117647058823529</v>
          </cell>
        </row>
        <row r="23">
          <cell r="X23">
            <v>66.470588235294116</v>
          </cell>
        </row>
      </sheetData>
      <sheetData sheetId="3">
        <row r="6">
          <cell r="X6">
            <v>63.04347826086957</v>
          </cell>
        </row>
        <row r="7">
          <cell r="X7">
            <v>34.782608695652172</v>
          </cell>
        </row>
        <row r="8">
          <cell r="X8">
            <v>52.173913043478258</v>
          </cell>
        </row>
        <row r="9">
          <cell r="X9">
            <v>63.04347826086957</v>
          </cell>
        </row>
        <row r="10">
          <cell r="X10">
            <v>71.739130434782609</v>
          </cell>
        </row>
        <row r="11">
          <cell r="X11">
            <v>45.652173913043477</v>
          </cell>
        </row>
        <row r="12">
          <cell r="X12">
            <v>80.434782608695656</v>
          </cell>
        </row>
        <row r="13">
          <cell r="X13">
            <v>32.608695652173914</v>
          </cell>
        </row>
        <row r="14">
          <cell r="X14">
            <v>63.04347826086957</v>
          </cell>
        </row>
        <row r="15">
          <cell r="X15">
            <v>71.739130434782609</v>
          </cell>
        </row>
        <row r="16">
          <cell r="X16">
            <v>34.782608695652172</v>
          </cell>
        </row>
        <row r="17">
          <cell r="X17">
            <v>75</v>
          </cell>
        </row>
        <row r="18">
          <cell r="X18" t="str">
            <v/>
          </cell>
        </row>
        <row r="19">
          <cell r="X19">
            <v>45.652173913043477</v>
          </cell>
        </row>
        <row r="20">
          <cell r="X20">
            <v>56.521739130434781</v>
          </cell>
        </row>
        <row r="21">
          <cell r="X21">
            <v>91.304347826086953</v>
          </cell>
        </row>
        <row r="22">
          <cell r="X22">
            <v>58.695652173913047</v>
          </cell>
        </row>
        <row r="23">
          <cell r="X23">
            <v>71.739130434782609</v>
          </cell>
        </row>
      </sheetData>
      <sheetData sheetId="4">
        <row r="6">
          <cell r="X6">
            <v>48.550724637681157</v>
          </cell>
        </row>
        <row r="7">
          <cell r="X7">
            <v>0</v>
          </cell>
        </row>
        <row r="8">
          <cell r="X8">
            <v>16.279069767441861</v>
          </cell>
        </row>
        <row r="9">
          <cell r="X9">
            <v>57.971014492753625</v>
          </cell>
        </row>
        <row r="10">
          <cell r="X10">
            <v>84.05797101449275</v>
          </cell>
        </row>
        <row r="11">
          <cell r="X11">
            <v>47.10144927536232</v>
          </cell>
        </row>
        <row r="12">
          <cell r="X12">
            <v>100</v>
          </cell>
        </row>
        <row r="13">
          <cell r="X13">
            <v>11.320754716981133</v>
          </cell>
        </row>
        <row r="14">
          <cell r="X14">
            <v>68.644067796610159</v>
          </cell>
        </row>
        <row r="15">
          <cell r="X15">
            <v>45.652173913043477</v>
          </cell>
        </row>
        <row r="16">
          <cell r="X16">
            <v>78.260869565217391</v>
          </cell>
        </row>
        <row r="17">
          <cell r="X17">
            <v>39.130434782608695</v>
          </cell>
        </row>
        <row r="18">
          <cell r="X18" t="str">
            <v/>
          </cell>
        </row>
        <row r="19">
          <cell r="X19">
            <v>34.782608695652172</v>
          </cell>
        </row>
        <row r="20">
          <cell r="X20">
            <v>49.056603773584904</v>
          </cell>
        </row>
        <row r="21">
          <cell r="X21">
            <v>72.093023255813947</v>
          </cell>
        </row>
        <row r="22">
          <cell r="X22">
            <v>66.666666666666657</v>
          </cell>
        </row>
        <row r="23">
          <cell r="X23">
            <v>80</v>
          </cell>
        </row>
        <row r="24">
          <cell r="X24">
            <v>53.623188405797109</v>
          </cell>
        </row>
        <row r="25">
          <cell r="X25">
            <v>43.39622641509434</v>
          </cell>
        </row>
        <row r="26">
          <cell r="X26">
            <v>73.188405797101453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5">
        <row r="6">
          <cell r="X6">
            <v>70</v>
          </cell>
        </row>
        <row r="7">
          <cell r="X7">
            <v>4.4444444444444446</v>
          </cell>
        </row>
        <row r="8">
          <cell r="X8">
            <v>63.333333333333329</v>
          </cell>
        </row>
        <row r="9">
          <cell r="X9">
            <v>56.666666666666664</v>
          </cell>
        </row>
        <row r="10">
          <cell r="X10">
            <v>73.333333333333329</v>
          </cell>
        </row>
        <row r="11">
          <cell r="X11">
            <v>78.888888888888886</v>
          </cell>
        </row>
        <row r="12">
          <cell r="X12">
            <v>100</v>
          </cell>
        </row>
        <row r="13">
          <cell r="X13">
            <v>36.666666666666664</v>
          </cell>
        </row>
        <row r="14">
          <cell r="X14">
            <v>80</v>
          </cell>
        </row>
        <row r="15">
          <cell r="X15">
            <v>70</v>
          </cell>
        </row>
        <row r="16">
          <cell r="X16">
            <v>100</v>
          </cell>
        </row>
        <row r="17">
          <cell r="X17">
            <v>46.666666666666664</v>
          </cell>
        </row>
        <row r="18">
          <cell r="X18" t="str">
            <v/>
          </cell>
        </row>
        <row r="19">
          <cell r="X19">
            <v>50</v>
          </cell>
        </row>
        <row r="20">
          <cell r="X20">
            <v>66.666666666666657</v>
          </cell>
        </row>
        <row r="21">
          <cell r="X21">
            <v>98.571428571428584</v>
          </cell>
        </row>
        <row r="22">
          <cell r="X22">
            <v>57.777777777777771</v>
          </cell>
        </row>
        <row r="23">
          <cell r="X23">
            <v>93.333333333333329</v>
          </cell>
        </row>
        <row r="24">
          <cell r="X24">
            <v>68.888888888888886</v>
          </cell>
        </row>
        <row r="25">
          <cell r="X25">
            <v>90</v>
          </cell>
        </row>
        <row r="26">
          <cell r="X26">
            <v>66.666666666666657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6">
        <row r="6">
          <cell r="X6">
            <v>56.25</v>
          </cell>
        </row>
        <row r="7">
          <cell r="X7">
            <v>1.25</v>
          </cell>
        </row>
        <row r="8">
          <cell r="X8">
            <v>43.75</v>
          </cell>
        </row>
        <row r="9">
          <cell r="X9">
            <v>42.5</v>
          </cell>
        </row>
        <row r="10">
          <cell r="X10">
            <v>53.75</v>
          </cell>
        </row>
        <row r="11">
          <cell r="X11">
            <v>58.75</v>
          </cell>
        </row>
        <row r="12">
          <cell r="X12">
            <v>98.75</v>
          </cell>
        </row>
        <row r="13">
          <cell r="X13">
            <v>15</v>
          </cell>
        </row>
        <row r="14">
          <cell r="X14">
            <v>70</v>
          </cell>
        </row>
        <row r="15">
          <cell r="X15">
            <v>48.75</v>
          </cell>
        </row>
        <row r="16">
          <cell r="X16">
            <v>77.5</v>
          </cell>
        </row>
        <row r="17">
          <cell r="X17">
            <v>26.666666666666668</v>
          </cell>
        </row>
        <row r="18">
          <cell r="X18" t="str">
            <v/>
          </cell>
        </row>
        <row r="19">
          <cell r="X19">
            <v>50</v>
          </cell>
        </row>
        <row r="20">
          <cell r="X20">
            <v>52.5</v>
          </cell>
        </row>
        <row r="21">
          <cell r="X21">
            <v>97.5</v>
          </cell>
        </row>
        <row r="22">
          <cell r="X22">
            <v>13.750000000000002</v>
          </cell>
        </row>
        <row r="23">
          <cell r="X23">
            <v>90</v>
          </cell>
        </row>
        <row r="24">
          <cell r="X24">
            <v>46.25</v>
          </cell>
        </row>
        <row r="25">
          <cell r="X25">
            <v>60</v>
          </cell>
        </row>
        <row r="26">
          <cell r="X26">
            <v>62.5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7">
        <row r="6">
          <cell r="X6">
            <v>70</v>
          </cell>
        </row>
        <row r="7">
          <cell r="X7">
            <v>0</v>
          </cell>
        </row>
        <row r="8">
          <cell r="X8">
            <v>50</v>
          </cell>
        </row>
        <row r="9">
          <cell r="X9">
            <v>50</v>
          </cell>
        </row>
        <row r="10">
          <cell r="X10">
            <v>87.5</v>
          </cell>
        </row>
        <row r="11">
          <cell r="X11">
            <v>60</v>
          </cell>
        </row>
        <row r="12">
          <cell r="X12">
            <v>100</v>
          </cell>
        </row>
        <row r="13">
          <cell r="X13">
            <v>20</v>
          </cell>
        </row>
        <row r="14">
          <cell r="X14">
            <v>67.5</v>
          </cell>
        </row>
        <row r="15">
          <cell r="X15">
            <v>70</v>
          </cell>
        </row>
        <row r="16">
          <cell r="X16">
            <v>82.5</v>
          </cell>
        </row>
        <row r="17">
          <cell r="X17">
            <v>25</v>
          </cell>
        </row>
        <row r="18">
          <cell r="X18" t="str">
            <v/>
          </cell>
        </row>
        <row r="19">
          <cell r="X19">
            <v>50</v>
          </cell>
        </row>
        <row r="20">
          <cell r="X20">
            <v>82.5</v>
          </cell>
        </row>
        <row r="21">
          <cell r="X21">
            <v>100</v>
          </cell>
        </row>
        <row r="22">
          <cell r="X22">
            <v>62.5</v>
          </cell>
        </row>
        <row r="23">
          <cell r="X23">
            <v>80</v>
          </cell>
        </row>
        <row r="24">
          <cell r="X24">
            <v>75</v>
          </cell>
        </row>
        <row r="25">
          <cell r="X25">
            <v>82.5</v>
          </cell>
        </row>
        <row r="26">
          <cell r="X26">
            <v>82.5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8">
        <row r="6">
          <cell r="X6">
            <v>75</v>
          </cell>
        </row>
        <row r="7">
          <cell r="X7">
            <v>50</v>
          </cell>
        </row>
        <row r="8">
          <cell r="X8">
            <v>70</v>
          </cell>
        </row>
        <row r="9">
          <cell r="X9">
            <v>75</v>
          </cell>
        </row>
        <row r="10">
          <cell r="X10">
            <v>95</v>
          </cell>
        </row>
        <row r="11">
          <cell r="X11">
            <v>90</v>
          </cell>
        </row>
        <row r="12">
          <cell r="X12">
            <v>100</v>
          </cell>
        </row>
        <row r="13">
          <cell r="X13">
            <v>50</v>
          </cell>
        </row>
        <row r="14">
          <cell r="X14">
            <v>95</v>
          </cell>
        </row>
        <row r="15">
          <cell r="X15">
            <v>85</v>
          </cell>
        </row>
        <row r="16">
          <cell r="X16">
            <v>50</v>
          </cell>
        </row>
        <row r="17">
          <cell r="X17">
            <v>60</v>
          </cell>
        </row>
        <row r="18">
          <cell r="X18" t="str">
            <v/>
          </cell>
        </row>
        <row r="19">
          <cell r="X19">
            <v>45</v>
          </cell>
        </row>
        <row r="20">
          <cell r="X20">
            <v>55.000000000000007</v>
          </cell>
        </row>
        <row r="21">
          <cell r="X21">
            <v>90</v>
          </cell>
        </row>
        <row r="22">
          <cell r="X22">
            <v>70</v>
          </cell>
        </row>
        <row r="23">
          <cell r="X23">
            <v>80</v>
          </cell>
        </row>
        <row r="24">
          <cell r="X24">
            <v>80</v>
          </cell>
        </row>
        <row r="25">
          <cell r="X25">
            <v>85</v>
          </cell>
        </row>
        <row r="26">
          <cell r="X26">
            <v>80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9">
        <row r="6">
          <cell r="X6">
            <v>75</v>
          </cell>
        </row>
        <row r="7">
          <cell r="X7">
            <v>0</v>
          </cell>
        </row>
        <row r="8">
          <cell r="X8">
            <v>55.000000000000007</v>
          </cell>
        </row>
        <row r="9">
          <cell r="X9">
            <v>60</v>
          </cell>
        </row>
        <row r="10">
          <cell r="X10">
            <v>80</v>
          </cell>
        </row>
        <row r="11">
          <cell r="X11">
            <v>72.5</v>
          </cell>
        </row>
        <row r="12">
          <cell r="X12">
            <v>100</v>
          </cell>
        </row>
        <row r="13">
          <cell r="X13">
            <v>32.5</v>
          </cell>
        </row>
        <row r="14">
          <cell r="X14">
            <v>82.5</v>
          </cell>
        </row>
        <row r="15">
          <cell r="X15">
            <v>65</v>
          </cell>
        </row>
        <row r="16">
          <cell r="X16">
            <v>40</v>
          </cell>
        </row>
        <row r="17">
          <cell r="X17">
            <v>40</v>
          </cell>
        </row>
        <row r="18">
          <cell r="X18" t="str">
            <v/>
          </cell>
        </row>
        <row r="19">
          <cell r="X19">
            <v>20</v>
          </cell>
        </row>
        <row r="20">
          <cell r="X20">
            <v>65</v>
          </cell>
        </row>
        <row r="21">
          <cell r="X21">
            <v>95</v>
          </cell>
        </row>
        <row r="22">
          <cell r="X22">
            <v>50</v>
          </cell>
        </row>
        <row r="23">
          <cell r="X23">
            <v>75</v>
          </cell>
        </row>
        <row r="24">
          <cell r="X24">
            <v>62.5</v>
          </cell>
        </row>
        <row r="25">
          <cell r="X25">
            <v>77.5</v>
          </cell>
        </row>
        <row r="26">
          <cell r="X26">
            <v>82.5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0">
        <row r="6">
          <cell r="X6">
            <v>80</v>
          </cell>
        </row>
        <row r="7">
          <cell r="X7">
            <v>50</v>
          </cell>
        </row>
        <row r="8">
          <cell r="X8">
            <v>65</v>
          </cell>
        </row>
        <row r="9">
          <cell r="X9">
            <v>80</v>
          </cell>
        </row>
        <row r="10">
          <cell r="X10">
            <v>80</v>
          </cell>
        </row>
        <row r="11">
          <cell r="X11">
            <v>50</v>
          </cell>
        </row>
        <row r="12">
          <cell r="X12">
            <v>75</v>
          </cell>
        </row>
        <row r="13">
          <cell r="X13">
            <v>62.5</v>
          </cell>
        </row>
        <row r="14">
          <cell r="X14">
            <v>50</v>
          </cell>
        </row>
        <row r="15">
          <cell r="X15">
            <v>50</v>
          </cell>
        </row>
        <row r="16">
          <cell r="X16">
            <v>100</v>
          </cell>
        </row>
        <row r="17">
          <cell r="X17">
            <v>60</v>
          </cell>
        </row>
        <row r="18">
          <cell r="X18" t="str">
            <v/>
          </cell>
        </row>
        <row r="19">
          <cell r="X19">
            <v>50</v>
          </cell>
        </row>
        <row r="20">
          <cell r="X20">
            <v>75</v>
          </cell>
        </row>
        <row r="21">
          <cell r="X21">
            <v>90</v>
          </cell>
        </row>
        <row r="22">
          <cell r="X22">
            <v>50</v>
          </cell>
        </row>
        <row r="23">
          <cell r="X23">
            <v>90</v>
          </cell>
        </row>
        <row r="24">
          <cell r="X24">
            <v>60</v>
          </cell>
        </row>
        <row r="25">
          <cell r="X25">
            <v>90</v>
          </cell>
        </row>
        <row r="26">
          <cell r="X26">
            <v>75</v>
          </cell>
        </row>
        <row r="27">
          <cell r="X27" t="str">
            <v/>
          </cell>
        </row>
        <row r="28">
          <cell r="X28" t="str">
            <v/>
          </cell>
        </row>
        <row r="29">
          <cell r="X29" t="str">
            <v/>
          </cell>
        </row>
        <row r="30">
          <cell r="X30" t="str">
            <v/>
          </cell>
        </row>
        <row r="31">
          <cell r="X31" t="str">
            <v/>
          </cell>
        </row>
        <row r="32">
          <cell r="X32" t="str">
            <v/>
          </cell>
        </row>
        <row r="33">
          <cell r="X33" t="str">
            <v/>
          </cell>
        </row>
        <row r="34">
          <cell r="X34" t="str">
            <v/>
          </cell>
        </row>
        <row r="35">
          <cell r="X35" t="str">
            <v/>
          </cell>
        </row>
      </sheetData>
      <sheetData sheetId="11">
        <row r="6">
          <cell r="W6">
            <v>41</v>
          </cell>
        </row>
        <row r="7">
          <cell r="W7">
            <v>37</v>
          </cell>
        </row>
        <row r="8">
          <cell r="W8">
            <v>36</v>
          </cell>
        </row>
        <row r="9">
          <cell r="W9">
            <v>38</v>
          </cell>
        </row>
        <row r="10">
          <cell r="W10">
            <v>41</v>
          </cell>
        </row>
        <row r="11">
          <cell r="W11">
            <v>37</v>
          </cell>
        </row>
        <row r="12">
          <cell r="W12">
            <v>37</v>
          </cell>
        </row>
        <row r="13">
          <cell r="W13">
            <v>41</v>
          </cell>
        </row>
        <row r="14">
          <cell r="W14">
            <v>31</v>
          </cell>
        </row>
        <row r="15">
          <cell r="W15">
            <v>31</v>
          </cell>
        </row>
        <row r="16">
          <cell r="W16">
            <v>42</v>
          </cell>
        </row>
        <row r="17">
          <cell r="W17">
            <v>40</v>
          </cell>
        </row>
        <row r="18">
          <cell r="W18" t="str">
            <v/>
          </cell>
        </row>
        <row r="19">
          <cell r="W19">
            <v>32</v>
          </cell>
        </row>
        <row r="20">
          <cell r="W20">
            <v>40</v>
          </cell>
        </row>
        <row r="21">
          <cell r="W21">
            <v>43</v>
          </cell>
        </row>
        <row r="22">
          <cell r="W22">
            <v>27</v>
          </cell>
        </row>
        <row r="23">
          <cell r="W23">
            <v>40</v>
          </cell>
        </row>
        <row r="24">
          <cell r="W24">
            <v>30</v>
          </cell>
        </row>
        <row r="25">
          <cell r="W25">
            <v>41</v>
          </cell>
        </row>
        <row r="26">
          <cell r="W26">
            <v>35</v>
          </cell>
        </row>
        <row r="27">
          <cell r="W27" t="str">
            <v/>
          </cell>
        </row>
        <row r="28">
          <cell r="W28" t="str">
            <v/>
          </cell>
        </row>
        <row r="29">
          <cell r="W29" t="str">
            <v/>
          </cell>
        </row>
        <row r="30">
          <cell r="W30" t="str">
            <v/>
          </cell>
        </row>
        <row r="31">
          <cell r="W31" t="str">
            <v/>
          </cell>
        </row>
        <row r="32">
          <cell r="W32" t="str">
            <v/>
          </cell>
        </row>
        <row r="33">
          <cell r="W33" t="str">
            <v/>
          </cell>
        </row>
        <row r="34">
          <cell r="W34" t="str">
            <v/>
          </cell>
        </row>
        <row r="35">
          <cell r="W35" t="str">
            <v/>
          </cell>
        </row>
      </sheetData>
      <sheetData sheetId="12">
        <row r="5">
          <cell r="T5">
            <v>13</v>
          </cell>
          <cell r="U5">
            <v>17</v>
          </cell>
          <cell r="V5">
            <v>13.5</v>
          </cell>
        </row>
        <row r="6">
          <cell r="T6">
            <v>7</v>
          </cell>
          <cell r="U6">
            <v>0</v>
          </cell>
          <cell r="V6">
            <v>4.5</v>
          </cell>
        </row>
        <row r="7">
          <cell r="T7">
            <v>15</v>
          </cell>
          <cell r="U7">
            <v>26</v>
          </cell>
          <cell r="V7">
            <v>7.5</v>
          </cell>
        </row>
        <row r="8">
          <cell r="T8">
            <v>13</v>
          </cell>
          <cell r="U8">
            <v>27</v>
          </cell>
          <cell r="V8">
            <v>9.5</v>
          </cell>
        </row>
        <row r="9">
          <cell r="T9">
            <v>24</v>
          </cell>
          <cell r="U9">
            <v>24</v>
          </cell>
          <cell r="V9">
            <v>15</v>
          </cell>
        </row>
        <row r="10">
          <cell r="T10">
            <v>15.5</v>
          </cell>
          <cell r="U10">
            <v>23</v>
          </cell>
          <cell r="V10">
            <v>10</v>
          </cell>
        </row>
        <row r="11">
          <cell r="T11">
            <v>26.5</v>
          </cell>
          <cell r="U11">
            <v>27</v>
          </cell>
          <cell r="V11">
            <v>13.5</v>
          </cell>
        </row>
        <row r="12">
          <cell r="T12">
            <v>6</v>
          </cell>
          <cell r="U12">
            <v>5</v>
          </cell>
          <cell r="V12">
            <v>7.5</v>
          </cell>
        </row>
        <row r="13">
          <cell r="T13">
            <v>16.5</v>
          </cell>
          <cell r="U13">
            <v>17</v>
          </cell>
          <cell r="V13">
            <v>10</v>
          </cell>
        </row>
        <row r="14">
          <cell r="T14">
            <v>14.5</v>
          </cell>
          <cell r="U14">
            <v>18</v>
          </cell>
          <cell r="V14">
            <v>12.5</v>
          </cell>
        </row>
        <row r="15">
          <cell r="T15">
            <v>16.5</v>
          </cell>
          <cell r="U15">
            <v>20</v>
          </cell>
          <cell r="V15">
            <v>13</v>
          </cell>
        </row>
        <row r="16">
          <cell r="T16">
            <v>13</v>
          </cell>
          <cell r="U16">
            <v>22</v>
          </cell>
          <cell r="V16">
            <v>8.5</v>
          </cell>
        </row>
        <row r="17">
          <cell r="T17"/>
          <cell r="U17"/>
          <cell r="V17"/>
        </row>
        <row r="18">
          <cell r="T18">
            <v>6.5</v>
          </cell>
          <cell r="U18">
            <v>17</v>
          </cell>
          <cell r="V18">
            <v>5.5</v>
          </cell>
        </row>
        <row r="19">
          <cell r="T19">
            <v>11.5</v>
          </cell>
          <cell r="U19">
            <v>22</v>
          </cell>
          <cell r="V19">
            <v>12.5</v>
          </cell>
        </row>
        <row r="20">
          <cell r="T20">
            <v>26.5</v>
          </cell>
          <cell r="U20">
            <v>22</v>
          </cell>
          <cell r="V20">
            <v>14.5</v>
          </cell>
        </row>
        <row r="21">
          <cell r="T21">
            <v>14</v>
          </cell>
          <cell r="U21">
            <v>20</v>
          </cell>
          <cell r="V21">
            <v>11</v>
          </cell>
        </row>
        <row r="22">
          <cell r="T22">
            <v>25.5</v>
          </cell>
          <cell r="U22">
            <v>21</v>
          </cell>
          <cell r="V22">
            <v>15</v>
          </cell>
        </row>
        <row r="23">
          <cell r="T23">
            <v>19.5</v>
          </cell>
          <cell r="U23">
            <v>27</v>
          </cell>
          <cell r="V23">
            <v>10.5</v>
          </cell>
        </row>
        <row r="24">
          <cell r="T24">
            <v>26</v>
          </cell>
          <cell r="U24">
            <v>20</v>
          </cell>
          <cell r="V24">
            <v>13.5</v>
          </cell>
        </row>
        <row r="25">
          <cell r="T25">
            <v>17</v>
          </cell>
          <cell r="U25">
            <v>21</v>
          </cell>
          <cell r="V25">
            <v>15</v>
          </cell>
        </row>
        <row r="26">
          <cell r="T26"/>
          <cell r="U26"/>
          <cell r="V26"/>
        </row>
        <row r="27">
          <cell r="T27"/>
          <cell r="U27"/>
          <cell r="V27"/>
        </row>
        <row r="28">
          <cell r="T28"/>
          <cell r="U28"/>
          <cell r="V28"/>
        </row>
        <row r="29">
          <cell r="T29"/>
          <cell r="U29"/>
          <cell r="V29"/>
        </row>
        <row r="30">
          <cell r="T30"/>
          <cell r="U30"/>
          <cell r="V30"/>
        </row>
        <row r="31">
          <cell r="T31"/>
          <cell r="U31"/>
          <cell r="V31"/>
        </row>
        <row r="32">
          <cell r="T32"/>
          <cell r="U32"/>
          <cell r="V32"/>
        </row>
        <row r="33">
          <cell r="T33"/>
          <cell r="U33"/>
          <cell r="V33"/>
        </row>
        <row r="34">
          <cell r="T34"/>
          <cell r="U34"/>
          <cell r="V3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32"/>
  <sheetViews>
    <sheetView tabSelected="1" zoomScale="70" zoomScaleNormal="70" workbookViewId="0">
      <selection activeCell="H9" sqref="H9"/>
    </sheetView>
  </sheetViews>
  <sheetFormatPr baseColWidth="10" defaultColWidth="11.44140625" defaultRowHeight="14.4" x14ac:dyDescent="0.3"/>
  <cols>
    <col min="1" max="1" width="11.44140625" style="2"/>
    <col min="2" max="2" width="34.44140625" style="2" customWidth="1"/>
    <col min="3" max="54" width="5.6640625" style="2" customWidth="1"/>
    <col min="55" max="16384" width="11.44140625" style="2"/>
  </cols>
  <sheetData>
    <row r="1" spans="1:54" ht="22.8" x14ac:dyDescent="0.4">
      <c r="A1" s="1" t="str">
        <f>'[1]Encodage + Sav. parler'!A1</f>
        <v>Bulletin</v>
      </c>
      <c r="C1" s="3" t="str">
        <f>'[1]Encodage + Sav. parler'!C1</f>
        <v xml:space="preserve">Classe de 4ème année 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6"/>
      <c r="AJ1" s="6"/>
      <c r="AK1" s="6" t="str">
        <f>'[1]Encodage + Sav. parler'!J1</f>
        <v>De Samblanx Nicolas</v>
      </c>
      <c r="AL1" s="6"/>
      <c r="AM1" s="6"/>
      <c r="AN1" s="6"/>
      <c r="AO1" s="6"/>
      <c r="AP1" s="6" t="str">
        <f>'[1]Encodage + Sav. parler'!R1</f>
        <v>Année 2023/2024</v>
      </c>
      <c r="AQ1" s="7"/>
      <c r="AR1" s="6"/>
      <c r="AS1" s="6"/>
      <c r="AT1" s="6"/>
      <c r="AU1" s="6"/>
      <c r="AV1" s="6"/>
      <c r="AW1" s="6"/>
      <c r="AX1" s="6"/>
      <c r="AY1" s="6"/>
      <c r="AZ1" s="6"/>
      <c r="BA1" s="6"/>
      <c r="BB1" s="8"/>
    </row>
    <row r="2" spans="1:54" ht="17.399999999999999" x14ac:dyDescent="0.3">
      <c r="C2" s="9"/>
      <c r="D2" s="53"/>
      <c r="E2" s="53"/>
      <c r="F2" s="53"/>
      <c r="G2" s="53"/>
      <c r="H2" s="53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2"/>
      <c r="AR2" s="10"/>
      <c r="AS2" s="10"/>
      <c r="AT2" s="11"/>
      <c r="AU2" s="11"/>
      <c r="AV2" s="11"/>
      <c r="AW2" s="11"/>
      <c r="AX2" s="11"/>
      <c r="AY2" s="11"/>
      <c r="AZ2" s="11"/>
      <c r="BA2" s="11"/>
      <c r="BB2" s="13"/>
    </row>
    <row r="3" spans="1:54" ht="288" customHeight="1" x14ac:dyDescent="0.3">
      <c r="B3" s="75" t="s">
        <v>0</v>
      </c>
      <c r="C3" s="130" t="s">
        <v>1</v>
      </c>
      <c r="D3" s="131"/>
      <c r="E3" s="131"/>
      <c r="F3" s="131"/>
      <c r="G3" s="132"/>
      <c r="H3" s="73"/>
      <c r="I3" s="133" t="s">
        <v>2</v>
      </c>
      <c r="J3" s="134"/>
      <c r="K3" s="134"/>
      <c r="L3" s="134"/>
      <c r="M3" s="135"/>
      <c r="N3" s="74"/>
      <c r="O3" s="133" t="s">
        <v>3</v>
      </c>
      <c r="P3" s="134"/>
      <c r="Q3" s="134"/>
      <c r="R3" s="134"/>
      <c r="S3" s="135"/>
      <c r="T3" s="64"/>
      <c r="U3" s="130" t="s">
        <v>4</v>
      </c>
      <c r="V3" s="131"/>
      <c r="W3" s="131"/>
      <c r="X3" s="131"/>
      <c r="Y3" s="132"/>
      <c r="Z3" s="64"/>
      <c r="AA3" s="136" t="s">
        <v>5</v>
      </c>
      <c r="AB3" s="137"/>
      <c r="AC3" s="137"/>
      <c r="AD3" s="137"/>
      <c r="AE3" s="138"/>
    </row>
    <row r="4" spans="1:54" ht="81" customHeight="1" thickBot="1" x14ac:dyDescent="0.35">
      <c r="B4" s="14"/>
      <c r="C4" s="70" t="s">
        <v>21</v>
      </c>
      <c r="D4" s="71" t="s">
        <v>22</v>
      </c>
      <c r="E4" s="71" t="s">
        <v>23</v>
      </c>
      <c r="F4" s="71" t="s">
        <v>5</v>
      </c>
      <c r="G4" s="71" t="s">
        <v>17</v>
      </c>
      <c r="H4" s="60"/>
      <c r="I4" s="70" t="s">
        <v>21</v>
      </c>
      <c r="J4" s="71" t="s">
        <v>22</v>
      </c>
      <c r="K4" s="71" t="s">
        <v>23</v>
      </c>
      <c r="L4" s="71" t="s">
        <v>5</v>
      </c>
      <c r="M4" s="71" t="s">
        <v>17</v>
      </c>
      <c r="N4" s="65"/>
      <c r="O4" s="70" t="s">
        <v>21</v>
      </c>
      <c r="P4" s="71" t="s">
        <v>22</v>
      </c>
      <c r="Q4" s="71" t="s">
        <v>23</v>
      </c>
      <c r="R4" s="71" t="s">
        <v>5</v>
      </c>
      <c r="S4" s="71" t="s">
        <v>17</v>
      </c>
      <c r="T4" s="65"/>
      <c r="U4" s="70" t="s">
        <v>21</v>
      </c>
      <c r="V4" s="71" t="s">
        <v>22</v>
      </c>
      <c r="W4" s="71" t="s">
        <v>23</v>
      </c>
      <c r="X4" s="71" t="s">
        <v>5</v>
      </c>
      <c r="Y4" s="71" t="s">
        <v>17</v>
      </c>
      <c r="Z4" s="65"/>
      <c r="AA4" s="115" t="s">
        <v>21</v>
      </c>
      <c r="AB4" s="116" t="s">
        <v>22</v>
      </c>
      <c r="AC4" s="116" t="s">
        <v>23</v>
      </c>
      <c r="AD4" s="116" t="s">
        <v>5</v>
      </c>
      <c r="AE4" s="116" t="s">
        <v>17</v>
      </c>
    </row>
    <row r="5" spans="1:54" ht="15" thickBot="1" x14ac:dyDescent="0.35">
      <c r="A5" s="19" t="s">
        <v>20</v>
      </c>
      <c r="C5" s="113">
        <v>20</v>
      </c>
      <c r="D5" s="69">
        <v>20</v>
      </c>
      <c r="E5" s="69">
        <v>20</v>
      </c>
      <c r="F5" s="69">
        <v>60</v>
      </c>
      <c r="G5" s="69">
        <v>100</v>
      </c>
      <c r="H5" s="112"/>
      <c r="I5" s="72">
        <v>30</v>
      </c>
      <c r="J5" s="72">
        <v>30</v>
      </c>
      <c r="K5" s="72">
        <v>30</v>
      </c>
      <c r="L5" s="72">
        <v>90</v>
      </c>
      <c r="M5" s="72">
        <v>100</v>
      </c>
      <c r="N5" s="112"/>
      <c r="O5" s="72">
        <v>30</v>
      </c>
      <c r="P5" s="72">
        <v>30</v>
      </c>
      <c r="Q5" s="72">
        <v>30</v>
      </c>
      <c r="R5" s="72">
        <v>90</v>
      </c>
      <c r="S5" s="72">
        <v>100</v>
      </c>
      <c r="T5" s="114"/>
      <c r="U5" s="113">
        <v>20</v>
      </c>
      <c r="V5" s="69">
        <v>20</v>
      </c>
      <c r="W5" s="69">
        <v>20</v>
      </c>
      <c r="X5" s="69">
        <v>60</v>
      </c>
      <c r="Y5" s="69">
        <v>100</v>
      </c>
      <c r="Z5" s="112"/>
      <c r="AA5" s="113">
        <v>100</v>
      </c>
      <c r="AB5" s="113">
        <v>100</v>
      </c>
      <c r="AC5" s="113">
        <v>100</v>
      </c>
      <c r="AD5" s="113">
        <v>300</v>
      </c>
      <c r="AE5" s="113">
        <v>100</v>
      </c>
      <c r="AF5" s="24"/>
    </row>
    <row r="6" spans="1:54" ht="15" thickBot="1" x14ac:dyDescent="0.35">
      <c r="A6" s="25">
        <v>1</v>
      </c>
      <c r="B6" s="26" t="str">
        <f>'[1]Encodage + Sav. parler'!B6</f>
        <v>MEUF Hfehfa</v>
      </c>
      <c r="C6" s="117">
        <f>SUM('[2]Encodage + Sav. parler'!X6)*0.2</f>
        <v>10</v>
      </c>
      <c r="D6" s="118">
        <f>SUM('[3]Encodage + Sav. parler'!X6)*0.2</f>
        <v>8.3333333333333339</v>
      </c>
      <c r="E6" s="54">
        <f>SUM('[1]Encodage + Sav. parler'!X6)*0.2</f>
        <v>13.650793650793652</v>
      </c>
      <c r="F6" s="54">
        <f>SUM(C6:E6)</f>
        <v>31.984126984126988</v>
      </c>
      <c r="G6" s="54">
        <f>F6/0.6</f>
        <v>53.306878306878318</v>
      </c>
      <c r="H6" s="61"/>
      <c r="I6" s="28">
        <f>SUM('[2]Savoir écrire'!X6)*0.3</f>
        <v>8.7272727272727266</v>
      </c>
      <c r="J6" s="28">
        <f>SUM('[3]Savoir écrire'!X6)*0.3</f>
        <v>10.96153846153846</v>
      </c>
      <c r="K6" s="28">
        <f>SUM('[1]Savoir écrire'!X6)*0.3</f>
        <v>8.75</v>
      </c>
      <c r="L6" s="28">
        <f>SUM(I6:K6)</f>
        <v>28.438811188811187</v>
      </c>
      <c r="M6" s="28">
        <f>L6/0.9</f>
        <v>31.598679098679096</v>
      </c>
      <c r="N6" s="66"/>
      <c r="O6" s="28">
        <f>SUM('[2]Savoir lire'!X6)*0.3</f>
        <v>14.25</v>
      </c>
      <c r="P6" s="28">
        <f>SUM('[3]Savoir lire'!X6)*0.3</f>
        <v>7.3076923076923066</v>
      </c>
      <c r="Q6" s="28">
        <f>SUM('[1]Savoir lire'!X6)*0.3</f>
        <v>6.3157894736842097</v>
      </c>
      <c r="R6" s="28">
        <f>SUM(O6:Q6)</f>
        <v>27.873481781376515</v>
      </c>
      <c r="S6" s="28">
        <f>R6/0.9</f>
        <v>30.970535312640571</v>
      </c>
      <c r="T6" s="66"/>
      <c r="U6" s="28">
        <f>SUM('[2]Savoir ecouter'!X6)*0.2</f>
        <v>5.4545454545454541</v>
      </c>
      <c r="V6" s="28">
        <f>SUM('[3]Savoir ecouter'!X6)*0.2</f>
        <v>12.608695652173914</v>
      </c>
      <c r="W6" s="28">
        <f>SUM('[1]Savoir ecouter'!X6)*0.2</f>
        <v>7</v>
      </c>
      <c r="X6" s="28">
        <f>SUM(U6:W6)</f>
        <v>25.063241106719367</v>
      </c>
      <c r="Y6" s="28">
        <f>X6/0.6</f>
        <v>41.772068511198945</v>
      </c>
      <c r="Z6" s="66"/>
      <c r="AA6" s="29">
        <f>C6+I6+O6+U6</f>
        <v>38.43181818181818</v>
      </c>
      <c r="AB6" s="29">
        <f>D6+J6+P6+V6</f>
        <v>39.211259754738016</v>
      </c>
      <c r="AC6" s="29">
        <f>E6+K6+Q6+W6</f>
        <v>35.716583124477864</v>
      </c>
      <c r="AD6" s="29">
        <f>SUM(AA6:AC6)</f>
        <v>113.35966106103406</v>
      </c>
      <c r="AE6" s="29">
        <f>AD6/3</f>
        <v>37.786553687011356</v>
      </c>
      <c r="AF6" s="34">
        <f t="shared" ref="AF6:AF35" si="0">A6</f>
        <v>1</v>
      </c>
    </row>
    <row r="7" spans="1:54" ht="15" thickBot="1" x14ac:dyDescent="0.35">
      <c r="A7" s="35">
        <v>2</v>
      </c>
      <c r="B7" s="26" t="str">
        <f>'[1]Encodage + Sav. parler'!B7</f>
        <v>QFCTDQ Cstji</v>
      </c>
      <c r="C7" s="27">
        <f>SUM('[2]Encodage + Sav. parler'!X7)*0.2</f>
        <v>1</v>
      </c>
      <c r="D7" s="28">
        <f>SUM('[3]Encodage + Sav. parler'!X7)*0.2</f>
        <v>8.3333333333333339</v>
      </c>
      <c r="E7" s="54">
        <f>SUM('[1]Encodage + Sav. parler'!X7)*0.2</f>
        <v>3.1746031746031744</v>
      </c>
      <c r="F7" s="54">
        <f t="shared" ref="F7:F35" si="1">SUM(C7:E7)</f>
        <v>12.507936507936508</v>
      </c>
      <c r="G7" s="54">
        <f t="shared" ref="G7:G35" si="2">F7/0.6</f>
        <v>20.846560846560848</v>
      </c>
      <c r="H7" s="61"/>
      <c r="I7" s="28">
        <f>SUM('[2]Savoir écrire'!X7)*0.3</f>
        <v>1.6363636363636362</v>
      </c>
      <c r="J7" s="28">
        <f>SUM('[3]Savoir écrire'!X7)*0.3</f>
        <v>2.6</v>
      </c>
      <c r="K7" s="28">
        <f>SUM('[1]Savoir écrire'!X7)*0.3</f>
        <v>0.5625</v>
      </c>
      <c r="L7" s="28">
        <f t="shared" ref="L7:L23" si="3">SUM(I7:K7)</f>
        <v>4.7988636363636363</v>
      </c>
      <c r="M7" s="28">
        <f t="shared" ref="M7:M23" si="4">L7/0.9</f>
        <v>5.3320707070707067</v>
      </c>
      <c r="N7" s="67"/>
      <c r="O7" s="28">
        <f>SUM('[2]Savoir lire'!X7)*0.3</f>
        <v>2</v>
      </c>
      <c r="P7" s="28">
        <f>SUM('[3]Savoir lire'!X7)*0.3</f>
        <v>0</v>
      </c>
      <c r="Q7" s="28">
        <f>SUM('[1]Savoir lire'!X7)*0.3</f>
        <v>0.47368421052631576</v>
      </c>
      <c r="R7" s="28">
        <f t="shared" ref="R7:R23" si="5">SUM(O7:Q7)</f>
        <v>2.4736842105263159</v>
      </c>
      <c r="S7" s="28">
        <f t="shared" ref="S7:S23" si="6">R7/0.9</f>
        <v>2.7485380116959064</v>
      </c>
      <c r="T7" s="67"/>
      <c r="U7" s="28">
        <f>SUM('[2]Savoir ecouter'!X7)*0.2</f>
        <v>3.0303030303030307</v>
      </c>
      <c r="V7" s="28">
        <f>SUM('[3]Savoir ecouter'!X7)*0.2</f>
        <v>6.9565217391304346</v>
      </c>
      <c r="W7" s="28">
        <f>SUM('[1]Savoir ecouter'!X7)*0.2</f>
        <v>4.5454545454545459</v>
      </c>
      <c r="X7" s="28">
        <f t="shared" ref="X7:X23" si="7">SUM(U7:W7)</f>
        <v>14.532279314888012</v>
      </c>
      <c r="Y7" s="28">
        <f t="shared" ref="Y7:Y23" si="8">X7/0.6</f>
        <v>24.220465524813353</v>
      </c>
      <c r="Z7" s="67"/>
      <c r="AA7" s="29">
        <f t="shared" ref="AA7:AA35" si="9">C7+I7+O7+U7</f>
        <v>7.6666666666666679</v>
      </c>
      <c r="AB7" s="29">
        <f t="shared" ref="AB7:AB35" si="10">D7+J7+P7+V7</f>
        <v>17.889855072463767</v>
      </c>
      <c r="AC7" s="29">
        <f t="shared" ref="AC7:AC35" si="11">E7+K7+Q7+W7</f>
        <v>8.7562419305840358</v>
      </c>
      <c r="AD7" s="29">
        <f t="shared" ref="AD7:AD35" si="12">SUM(AA7:AC7)</f>
        <v>34.312763669714471</v>
      </c>
      <c r="AE7" s="29">
        <f t="shared" ref="AE7:AE35" si="13">AD7/3</f>
        <v>11.437587889904824</v>
      </c>
      <c r="AF7" s="40">
        <f t="shared" si="0"/>
        <v>2</v>
      </c>
    </row>
    <row r="8" spans="1:54" ht="15" thickBot="1" x14ac:dyDescent="0.35">
      <c r="A8" s="35">
        <v>3</v>
      </c>
      <c r="B8" s="26" t="str">
        <f>'[1]Encodage + Sav. parler'!B8</f>
        <v>ZLPGW Mmvnufyn</v>
      </c>
      <c r="C8" s="27">
        <f>SUM('[2]Encodage + Sav. parler'!X8)*0.2</f>
        <v>10.25</v>
      </c>
      <c r="D8" s="28">
        <f>SUM('[3]Encodage + Sav. parler'!X8)*0.2</f>
        <v>12.600000000000001</v>
      </c>
      <c r="E8" s="54">
        <f>SUM('[1]Encodage + Sav. parler'!X8)*0.2</f>
        <v>9.3650793650793656</v>
      </c>
      <c r="F8" s="54">
        <f t="shared" si="1"/>
        <v>32.215079365079369</v>
      </c>
      <c r="G8" s="54">
        <f t="shared" si="2"/>
        <v>53.69179894179895</v>
      </c>
      <c r="H8" s="61"/>
      <c r="I8" s="28">
        <f>SUM('[2]Savoir écrire'!X8)*0.3</f>
        <v>6.1363636363636367</v>
      </c>
      <c r="J8" s="28">
        <f>SUM('[3]Savoir écrire'!X8)*0.3</f>
        <v>9.5294117647058805</v>
      </c>
      <c r="K8" s="28">
        <f>SUM('[1]Savoir écrire'!X8)*0.3</f>
        <v>6.3658536585365848</v>
      </c>
      <c r="L8" s="28">
        <f t="shared" si="3"/>
        <v>22.031629059606104</v>
      </c>
      <c r="M8" s="28">
        <f t="shared" si="4"/>
        <v>24.47958784400678</v>
      </c>
      <c r="N8" s="67"/>
      <c r="O8" s="28">
        <f>SUM('[2]Savoir lire'!X8)*0.3</f>
        <v>9</v>
      </c>
      <c r="P8" s="28">
        <f>SUM('[3]Savoir lire'!X8)*0.3</f>
        <v>9.2307692307692299</v>
      </c>
      <c r="Q8" s="28">
        <f>SUM('[1]Savoir lire'!X8)*0.3</f>
        <v>6.6315789473684204</v>
      </c>
      <c r="R8" s="28">
        <f t="shared" si="5"/>
        <v>24.862348178137651</v>
      </c>
      <c r="S8" s="28">
        <f t="shared" si="6"/>
        <v>27.624831309041834</v>
      </c>
      <c r="T8" s="67"/>
      <c r="U8" s="28">
        <f>SUM('[2]Savoir ecouter'!X8)*0.2</f>
        <v>7.8787878787878789</v>
      </c>
      <c r="V8" s="28">
        <f>SUM('[3]Savoir ecouter'!X8)*0.2</f>
        <v>10.434782608695652</v>
      </c>
      <c r="W8" s="28">
        <f>SUM('[1]Savoir ecouter'!X8)*0.2</f>
        <v>8.1212121212121229</v>
      </c>
      <c r="X8" s="28">
        <f t="shared" si="7"/>
        <v>26.434782608695656</v>
      </c>
      <c r="Y8" s="28">
        <f t="shared" si="8"/>
        <v>44.057971014492765</v>
      </c>
      <c r="Z8" s="67"/>
      <c r="AA8" s="29">
        <f t="shared" si="9"/>
        <v>33.265151515151516</v>
      </c>
      <c r="AB8" s="29">
        <f t="shared" si="10"/>
        <v>41.794963604170761</v>
      </c>
      <c r="AC8" s="29">
        <f t="shared" si="11"/>
        <v>30.483724092196496</v>
      </c>
      <c r="AD8" s="29">
        <f t="shared" si="12"/>
        <v>105.54383921151877</v>
      </c>
      <c r="AE8" s="29">
        <f t="shared" si="13"/>
        <v>35.181279737172922</v>
      </c>
      <c r="AF8" s="40">
        <f t="shared" si="0"/>
        <v>3</v>
      </c>
    </row>
    <row r="9" spans="1:54" ht="15" thickBot="1" x14ac:dyDescent="0.35">
      <c r="A9" s="35">
        <v>4</v>
      </c>
      <c r="B9" s="26" t="str">
        <f>'[1]Encodage + Sav. parler'!B9</f>
        <v>BYLGGRPWAFFM Fbeozwbe</v>
      </c>
      <c r="C9" s="27">
        <f>SUM('[2]Encodage + Sav. parler'!X9)*0.2</f>
        <v>14</v>
      </c>
      <c r="D9" s="28">
        <f>SUM('[3]Encodage + Sav. parler'!X9)*0.2</f>
        <v>13.200000000000001</v>
      </c>
      <c r="E9" s="54">
        <f>SUM('[1]Encodage + Sav. parler'!X9)*0.2</f>
        <v>9.5238095238095237</v>
      </c>
      <c r="F9" s="54">
        <f t="shared" si="1"/>
        <v>36.723809523809528</v>
      </c>
      <c r="G9" s="54">
        <f t="shared" si="2"/>
        <v>61.206349206349216</v>
      </c>
      <c r="H9" s="61"/>
      <c r="I9" s="28">
        <f>SUM('[2]Savoir écrire'!X9)*0.3</f>
        <v>7.5</v>
      </c>
      <c r="J9" s="28">
        <f>SUM('[3]Savoir écrire'!X9)*0.3</f>
        <v>7.764705882352942</v>
      </c>
      <c r="K9" s="28">
        <f>SUM('[1]Savoir écrire'!X9)*0.3</f>
        <v>6.9375</v>
      </c>
      <c r="L9" s="28">
        <f t="shared" si="3"/>
        <v>22.202205882352942</v>
      </c>
      <c r="M9" s="28">
        <f t="shared" si="4"/>
        <v>24.669117647058822</v>
      </c>
      <c r="N9" s="67"/>
      <c r="O9" s="28">
        <f>SUM('[2]Savoir lire'!X9)*0.3</f>
        <v>10.5</v>
      </c>
      <c r="P9" s="28">
        <f>SUM('[3]Savoir lire'!X9)*0.3</f>
        <v>14.615384615384613</v>
      </c>
      <c r="Q9" s="28">
        <f>SUM('[1]Savoir lire'!X9)*0.3</f>
        <v>4.8947368421052637</v>
      </c>
      <c r="R9" s="28">
        <f t="shared" si="5"/>
        <v>30.010121457489877</v>
      </c>
      <c r="S9" s="28">
        <f t="shared" si="6"/>
        <v>33.344579397210971</v>
      </c>
      <c r="T9" s="67"/>
      <c r="U9" s="28">
        <f>SUM('[2]Savoir ecouter'!X9)*0.2</f>
        <v>7.8787878787878789</v>
      </c>
      <c r="V9" s="28">
        <f>SUM('[3]Savoir ecouter'!X9)*0.2</f>
        <v>12.608695652173914</v>
      </c>
      <c r="W9" s="28">
        <f>SUM('[1]Savoir ecouter'!X9)*0.2</f>
        <v>9.8787878787878807</v>
      </c>
      <c r="X9" s="28">
        <f t="shared" si="7"/>
        <v>30.366271409749672</v>
      </c>
      <c r="Y9" s="28">
        <f t="shared" si="8"/>
        <v>50.610452349582786</v>
      </c>
      <c r="Z9" s="67"/>
      <c r="AA9" s="29">
        <f t="shared" si="9"/>
        <v>39.878787878787875</v>
      </c>
      <c r="AB9" s="29">
        <f t="shared" si="10"/>
        <v>48.188786149911472</v>
      </c>
      <c r="AC9" s="29">
        <f t="shared" si="11"/>
        <v>31.234834244702668</v>
      </c>
      <c r="AD9" s="29">
        <f t="shared" si="12"/>
        <v>119.30240827340201</v>
      </c>
      <c r="AE9" s="29">
        <f t="shared" si="13"/>
        <v>39.767469424467336</v>
      </c>
      <c r="AF9" s="40">
        <f t="shared" si="0"/>
        <v>4</v>
      </c>
    </row>
    <row r="10" spans="1:54" ht="15" thickBot="1" x14ac:dyDescent="0.35">
      <c r="A10" s="35">
        <v>5</v>
      </c>
      <c r="B10" s="26" t="str">
        <f>'[1]Encodage + Sav. parler'!B10</f>
        <v>CZUWKE Dbzzvsz</v>
      </c>
      <c r="C10" s="27">
        <f>SUM('[2]Encodage + Sav. parler'!X10)*0.2</f>
        <v>16</v>
      </c>
      <c r="D10" s="28">
        <f>SUM('[3]Encodage + Sav. parler'!X10)*0.2</f>
        <v>20</v>
      </c>
      <c r="E10" s="54">
        <f>SUM('[1]Encodage + Sav. parler'!X10)*0.2</f>
        <v>15.068493150684933</v>
      </c>
      <c r="F10" s="54">
        <f t="shared" si="1"/>
        <v>51.06849315068493</v>
      </c>
      <c r="G10" s="54">
        <f t="shared" si="2"/>
        <v>85.114155251141554</v>
      </c>
      <c r="H10" s="61"/>
      <c r="I10" s="28">
        <f>SUM('[2]Savoir écrire'!X10)*0.3</f>
        <v>18.954545454545457</v>
      </c>
      <c r="J10" s="28">
        <f>SUM('[3]Savoir écrire'!X10)*0.3</f>
        <v>21.705882352941174</v>
      </c>
      <c r="K10" s="28">
        <f>SUM('[1]Savoir écrire'!X10)*0.3</f>
        <v>16.5</v>
      </c>
      <c r="L10" s="28">
        <f t="shared" si="3"/>
        <v>57.160427807486627</v>
      </c>
      <c r="M10" s="28">
        <f t="shared" si="4"/>
        <v>63.51158645276292</v>
      </c>
      <c r="N10" s="67"/>
      <c r="O10" s="28">
        <f>SUM('[2]Savoir lire'!X10)*0.3</f>
        <v>16.875</v>
      </c>
      <c r="P10" s="28">
        <f>SUM('[3]Savoir lire'!X10)*0.3</f>
        <v>23.46153846153846</v>
      </c>
      <c r="Q10" s="28">
        <f>SUM('[1]Savoir lire'!X10)*0.3</f>
        <v>16.105263157894736</v>
      </c>
      <c r="R10" s="28">
        <f t="shared" si="5"/>
        <v>56.441801619433193</v>
      </c>
      <c r="S10" s="28">
        <f t="shared" si="6"/>
        <v>62.713112910481321</v>
      </c>
      <c r="T10" s="67"/>
      <c r="U10" s="28">
        <f>SUM('[2]Savoir ecouter'!X10)*0.2</f>
        <v>13.030303030303031</v>
      </c>
      <c r="V10" s="28">
        <f>SUM('[3]Savoir ecouter'!X10)*0.2</f>
        <v>14.347826086956523</v>
      </c>
      <c r="W10" s="28">
        <f>SUM('[1]Savoir ecouter'!X10)*0.2</f>
        <v>9.9393939393939412</v>
      </c>
      <c r="X10" s="28">
        <f t="shared" si="7"/>
        <v>37.317523056653499</v>
      </c>
      <c r="Y10" s="28">
        <f t="shared" si="8"/>
        <v>62.195871761089165</v>
      </c>
      <c r="Z10" s="67"/>
      <c r="AA10" s="29">
        <f t="shared" si="9"/>
        <v>64.859848484848484</v>
      </c>
      <c r="AB10" s="29">
        <f t="shared" si="10"/>
        <v>79.515246901436171</v>
      </c>
      <c r="AC10" s="29">
        <f t="shared" si="11"/>
        <v>57.613150247973607</v>
      </c>
      <c r="AD10" s="29">
        <f t="shared" si="12"/>
        <v>201.98824563425828</v>
      </c>
      <c r="AE10" s="29">
        <f t="shared" si="13"/>
        <v>67.32941521141943</v>
      </c>
      <c r="AF10" s="40">
        <f t="shared" si="0"/>
        <v>5</v>
      </c>
    </row>
    <row r="11" spans="1:54" ht="15" thickBot="1" x14ac:dyDescent="0.35">
      <c r="A11" s="35">
        <v>6</v>
      </c>
      <c r="B11" s="26" t="str">
        <f>'[1]Encodage + Sav. parler'!B11</f>
        <v>NGRPFYX Kzfmy</v>
      </c>
      <c r="C11" s="27">
        <f>SUM('[2]Encodage + Sav. parler'!X11)*0.2</f>
        <v>15</v>
      </c>
      <c r="D11" s="28">
        <f>SUM('[3]Encodage + Sav. parler'!X11)*0.2</f>
        <v>14</v>
      </c>
      <c r="E11" s="54">
        <f>SUM('[1]Encodage + Sav. parler'!X11)*0.2</f>
        <v>10.158730158730158</v>
      </c>
      <c r="F11" s="54">
        <f t="shared" si="1"/>
        <v>39.158730158730158</v>
      </c>
      <c r="G11" s="54">
        <f t="shared" si="2"/>
        <v>65.264550264550266</v>
      </c>
      <c r="H11" s="61"/>
      <c r="I11" s="28">
        <f>SUM('[2]Savoir écrire'!X11)*0.3</f>
        <v>9</v>
      </c>
      <c r="J11" s="28">
        <f>SUM('[3]Savoir écrire'!X11)*0.3</f>
        <v>12.882352941176469</v>
      </c>
      <c r="K11" s="28">
        <f>SUM('[1]Savoir écrire'!X11)*0.3</f>
        <v>12.687499999999998</v>
      </c>
      <c r="L11" s="28">
        <f t="shared" si="3"/>
        <v>34.569852941176471</v>
      </c>
      <c r="M11" s="28">
        <f t="shared" si="4"/>
        <v>38.410947712418299</v>
      </c>
      <c r="N11" s="67"/>
      <c r="O11" s="28">
        <f>SUM('[2]Savoir lire'!X11)*0.3</f>
        <v>16.875</v>
      </c>
      <c r="P11" s="28">
        <f>SUM('[3]Savoir lire'!X11)*0.3</f>
        <v>15.76923076923077</v>
      </c>
      <c r="Q11" s="28">
        <f>SUM('[1]Savoir lire'!X11)*0.3</f>
        <v>10.421052631578947</v>
      </c>
      <c r="R11" s="28">
        <f t="shared" si="5"/>
        <v>43.065283400809719</v>
      </c>
      <c r="S11" s="28">
        <f t="shared" si="6"/>
        <v>47.850314889788578</v>
      </c>
      <c r="T11" s="67"/>
      <c r="U11" s="28">
        <f>SUM('[2]Savoir ecouter'!X11)*0.2</f>
        <v>12.727272727272727</v>
      </c>
      <c r="V11" s="28">
        <f>SUM('[3]Savoir ecouter'!X11)*0.2</f>
        <v>9.1304347826086953</v>
      </c>
      <c r="W11" s="28">
        <f>SUM('[1]Savoir ecouter'!X11)*0.2</f>
        <v>9.6818181818181834</v>
      </c>
      <c r="X11" s="28">
        <f t="shared" si="7"/>
        <v>31.539525691699605</v>
      </c>
      <c r="Y11" s="28">
        <f t="shared" si="8"/>
        <v>52.565876152832679</v>
      </c>
      <c r="Z11" s="67"/>
      <c r="AA11" s="29">
        <f t="shared" si="9"/>
        <v>53.602272727272727</v>
      </c>
      <c r="AB11" s="29">
        <f t="shared" si="10"/>
        <v>51.782018493015933</v>
      </c>
      <c r="AC11" s="29">
        <f t="shared" si="11"/>
        <v>42.949100972127283</v>
      </c>
      <c r="AD11" s="29">
        <f t="shared" si="12"/>
        <v>148.33339219241594</v>
      </c>
      <c r="AE11" s="29">
        <f t="shared" si="13"/>
        <v>49.44446406413865</v>
      </c>
      <c r="AF11" s="40">
        <f t="shared" si="0"/>
        <v>6</v>
      </c>
    </row>
    <row r="12" spans="1:54" ht="15" thickBot="1" x14ac:dyDescent="0.35">
      <c r="A12" s="35">
        <v>7</v>
      </c>
      <c r="B12" s="26" t="str">
        <f>'[1]Encodage + Sav. parler'!B12</f>
        <v>JUF Omjvhjm</v>
      </c>
      <c r="C12" s="27">
        <f>SUM('[2]Encodage + Sav. parler'!X12)*0.2</f>
        <v>18.5</v>
      </c>
      <c r="D12" s="28">
        <f>SUM('[3]Encodage + Sav. parler'!X12)*0.2</f>
        <v>20</v>
      </c>
      <c r="E12" s="54">
        <f>SUM('[1]Encodage + Sav. parler'!X12)*0.2</f>
        <v>17.460317460317462</v>
      </c>
      <c r="F12" s="54">
        <f t="shared" si="1"/>
        <v>55.960317460317462</v>
      </c>
      <c r="G12" s="54">
        <f t="shared" si="2"/>
        <v>93.267195767195773</v>
      </c>
      <c r="H12" s="61"/>
      <c r="I12" s="28">
        <f>SUM('[2]Savoir écrire'!X12)*0.3</f>
        <v>23.18181818181818</v>
      </c>
      <c r="J12" s="28">
        <f>SUM('[3]Savoir écrire'!X12)*0.3</f>
        <v>26.823529411764707</v>
      </c>
      <c r="K12" s="28">
        <f>SUM('[1]Savoir écrire'!X12)*0.3</f>
        <v>26.4</v>
      </c>
      <c r="L12" s="28">
        <f t="shared" si="3"/>
        <v>76.405347593582889</v>
      </c>
      <c r="M12" s="28">
        <f t="shared" si="4"/>
        <v>84.894830659536538</v>
      </c>
      <c r="N12" s="67"/>
      <c r="O12" s="28">
        <f>SUM('[2]Savoir lire'!X12)*0.3</f>
        <v>26.25</v>
      </c>
      <c r="P12" s="28">
        <f>SUM('[3]Savoir lire'!X12)*0.3</f>
        <v>22.69230769230769</v>
      </c>
      <c r="Q12" s="28">
        <f>SUM('[1]Savoir lire'!X12)*0.3</f>
        <v>23.210526315789473</v>
      </c>
      <c r="R12" s="28">
        <f t="shared" si="5"/>
        <v>72.152834008097159</v>
      </c>
      <c r="S12" s="28">
        <f t="shared" si="6"/>
        <v>80.169815564552394</v>
      </c>
      <c r="T12" s="67"/>
      <c r="U12" s="28">
        <f>SUM('[2]Savoir ecouter'!X12)*0.2</f>
        <v>16.363636363636367</v>
      </c>
      <c r="V12" s="28">
        <f>SUM('[3]Savoir ecouter'!X12)*0.2</f>
        <v>16.086956521739133</v>
      </c>
      <c r="W12" s="28">
        <f>SUM('[1]Savoir ecouter'!X12)*0.2</f>
        <v>15.484848484848484</v>
      </c>
      <c r="X12" s="28">
        <f t="shared" si="7"/>
        <v>47.935441370223984</v>
      </c>
      <c r="Y12" s="28">
        <f t="shared" si="8"/>
        <v>79.892402283706645</v>
      </c>
      <c r="Z12" s="67"/>
      <c r="AA12" s="29">
        <f t="shared" si="9"/>
        <v>84.295454545454561</v>
      </c>
      <c r="AB12" s="29">
        <f t="shared" si="10"/>
        <v>85.602793625811529</v>
      </c>
      <c r="AC12" s="29">
        <f t="shared" si="11"/>
        <v>82.555692260955411</v>
      </c>
      <c r="AD12" s="29">
        <f t="shared" si="12"/>
        <v>252.45394043222149</v>
      </c>
      <c r="AE12" s="29">
        <f t="shared" si="13"/>
        <v>84.151313477407157</v>
      </c>
      <c r="AF12" s="40">
        <f t="shared" si="0"/>
        <v>7</v>
      </c>
    </row>
    <row r="13" spans="1:54" ht="15" thickBot="1" x14ac:dyDescent="0.35">
      <c r="A13" s="35">
        <v>8</v>
      </c>
      <c r="B13" s="26" t="str">
        <f>'[1]Encodage + Sav. parler'!B13</f>
        <v>FIWGYBFGJI Qchucznjx</v>
      </c>
      <c r="C13" s="27">
        <f>SUM('[2]Encodage + Sav. parler'!X13)*0.2</f>
        <v>10</v>
      </c>
      <c r="D13" s="28">
        <f>SUM('[3]Encodage + Sav. parler'!X13)*0.2</f>
        <v>14.333333333333336</v>
      </c>
      <c r="E13" s="54">
        <f>SUM('[1]Encodage + Sav. parler'!X13)*0.2</f>
        <v>5.3968253968253972</v>
      </c>
      <c r="F13" s="54">
        <f t="shared" si="1"/>
        <v>29.730158730158735</v>
      </c>
      <c r="G13" s="54">
        <f t="shared" si="2"/>
        <v>49.550264550264558</v>
      </c>
      <c r="H13" s="61"/>
      <c r="I13" s="28">
        <f>SUM('[2]Savoir écrire'!X13)*0.3</f>
        <v>4.5</v>
      </c>
      <c r="J13" s="28">
        <f>SUM('[3]Savoir écrire'!X13)*0.3</f>
        <v>5.884615384615385</v>
      </c>
      <c r="K13" s="28">
        <f>SUM('[1]Savoir écrire'!X13)*0.3</f>
        <v>2.1999999999999997</v>
      </c>
      <c r="L13" s="28">
        <f t="shared" si="3"/>
        <v>12.584615384615384</v>
      </c>
      <c r="M13" s="28">
        <f t="shared" si="4"/>
        <v>13.982905982905983</v>
      </c>
      <c r="N13" s="67"/>
      <c r="O13" s="28">
        <f>SUM('[2]Savoir lire'!X13)*0.3</f>
        <v>9.75</v>
      </c>
      <c r="P13" s="28">
        <f>SUM('[3]Savoir lire'!X13)*0.3</f>
        <v>5.7692307692307701</v>
      </c>
      <c r="Q13" s="28">
        <f>SUM('[1]Savoir lire'!X13)*0.3</f>
        <v>5.3571428571428568</v>
      </c>
      <c r="R13" s="28">
        <f t="shared" si="5"/>
        <v>20.876373626373628</v>
      </c>
      <c r="S13" s="28">
        <f t="shared" si="6"/>
        <v>23.195970695970697</v>
      </c>
      <c r="T13" s="67"/>
      <c r="U13" s="28">
        <f>SUM('[2]Savoir ecouter'!X13)*0.2</f>
        <v>6.0606060606060614</v>
      </c>
      <c r="V13" s="28">
        <f>SUM('[3]Savoir ecouter'!X13)*0.2</f>
        <v>6.5217391304347831</v>
      </c>
      <c r="W13" s="28">
        <f>SUM('[1]Savoir ecouter'!X13)*0.2</f>
        <v>9.3333333333333339</v>
      </c>
      <c r="X13" s="28">
        <f t="shared" si="7"/>
        <v>21.915678524374179</v>
      </c>
      <c r="Y13" s="28">
        <f t="shared" si="8"/>
        <v>36.526130873956966</v>
      </c>
      <c r="Z13" s="67"/>
      <c r="AA13" s="29">
        <f t="shared" si="9"/>
        <v>30.310606060606062</v>
      </c>
      <c r="AB13" s="29">
        <f t="shared" si="10"/>
        <v>32.508918617614277</v>
      </c>
      <c r="AC13" s="29">
        <f t="shared" si="11"/>
        <v>22.287301587301585</v>
      </c>
      <c r="AD13" s="29">
        <f t="shared" si="12"/>
        <v>85.106826265521931</v>
      </c>
      <c r="AE13" s="29">
        <f t="shared" si="13"/>
        <v>28.36894208850731</v>
      </c>
      <c r="AF13" s="40">
        <f t="shared" si="0"/>
        <v>8</v>
      </c>
    </row>
    <row r="14" spans="1:54" ht="15" thickBot="1" x14ac:dyDescent="0.35">
      <c r="A14" s="35">
        <v>9</v>
      </c>
      <c r="B14" s="26" t="str">
        <f>'[1]Encodage + Sav. parler'!B14</f>
        <v>K&amp;#600;MYPDD JAQDIGQ Kyznuzp</v>
      </c>
      <c r="C14" s="27">
        <f>SUM('[2]Encodage + Sav. parler'!X14)*0.2</f>
        <v>15.5</v>
      </c>
      <c r="D14" s="28">
        <f>SUM('[3]Encodage + Sav. parler'!X14)*0.2</f>
        <v>13.600000000000001</v>
      </c>
      <c r="E14" s="54">
        <f>SUM('[1]Encodage + Sav. parler'!X14)*0.2</f>
        <v>15.555555555555557</v>
      </c>
      <c r="F14" s="54">
        <f t="shared" si="1"/>
        <v>44.655555555555559</v>
      </c>
      <c r="G14" s="54">
        <f t="shared" si="2"/>
        <v>74.425925925925938</v>
      </c>
      <c r="H14" s="61"/>
      <c r="I14" s="28">
        <f>SUM('[2]Savoir écrire'!X14)*0.3</f>
        <v>15.545454545454545</v>
      </c>
      <c r="J14" s="28">
        <f>SUM('[3]Savoir écrire'!X14)*0.3</f>
        <v>16</v>
      </c>
      <c r="K14" s="28">
        <f>SUM('[1]Savoir écrire'!X14)*0.3</f>
        <v>14.875</v>
      </c>
      <c r="L14" s="28">
        <f t="shared" si="3"/>
        <v>46.420454545454547</v>
      </c>
      <c r="M14" s="28">
        <f t="shared" si="4"/>
        <v>51.578282828282831</v>
      </c>
      <c r="N14" s="67"/>
      <c r="O14" s="28">
        <f>SUM('[2]Savoir lire'!X14)*0.3</f>
        <v>19.124999999999996</v>
      </c>
      <c r="P14" s="28">
        <f>SUM('[3]Savoir lire'!X14)*0.3</f>
        <v>15.384615384615383</v>
      </c>
      <c r="Q14" s="28">
        <f>SUM('[1]Savoir lire'!X14)*0.3</f>
        <v>16.105263157894736</v>
      </c>
      <c r="R14" s="28">
        <f t="shared" si="5"/>
        <v>50.614878542510112</v>
      </c>
      <c r="S14" s="28">
        <f t="shared" si="6"/>
        <v>56.238753936122343</v>
      </c>
      <c r="T14" s="67"/>
      <c r="U14" s="28">
        <f>SUM('[2]Savoir ecouter'!X14)*0.2</f>
        <v>11.515151515151516</v>
      </c>
      <c r="V14" s="28">
        <f>SUM('[3]Savoir ecouter'!X14)*0.2</f>
        <v>12.608695652173914</v>
      </c>
      <c r="W14" s="28">
        <f>SUM('[1]Savoir ecouter'!X14)*0.2</f>
        <v>9.4090909090909101</v>
      </c>
      <c r="X14" s="28">
        <f t="shared" si="7"/>
        <v>33.532938076416343</v>
      </c>
      <c r="Y14" s="28">
        <f t="shared" si="8"/>
        <v>55.888230127360572</v>
      </c>
      <c r="Z14" s="67"/>
      <c r="AA14" s="29">
        <f t="shared" si="9"/>
        <v>61.685606060606062</v>
      </c>
      <c r="AB14" s="29">
        <f t="shared" si="10"/>
        <v>57.593311036789295</v>
      </c>
      <c r="AC14" s="29">
        <f t="shared" si="11"/>
        <v>55.944909622541203</v>
      </c>
      <c r="AD14" s="29">
        <f t="shared" si="12"/>
        <v>175.22382671993654</v>
      </c>
      <c r="AE14" s="29">
        <f t="shared" si="13"/>
        <v>58.407942239978844</v>
      </c>
      <c r="AF14" s="40">
        <f t="shared" si="0"/>
        <v>9</v>
      </c>
    </row>
    <row r="15" spans="1:54" ht="15" thickBot="1" x14ac:dyDescent="0.35">
      <c r="A15" s="35">
        <v>10</v>
      </c>
      <c r="B15" s="26" t="str">
        <f>'[1]Encodage + Sav. parler'!B15</f>
        <v>JRQJGR Njrlyiue</v>
      </c>
      <c r="C15" s="27">
        <f>SUM('[2]Encodage + Sav. parler'!X15)*0.2</f>
        <v>14</v>
      </c>
      <c r="D15" s="28">
        <f>SUM('[3]Encodage + Sav. parler'!X15)*0.2</f>
        <v>13.8</v>
      </c>
      <c r="E15" s="54">
        <f>SUM('[1]Encodage + Sav. parler'!X15)*0.2</f>
        <v>14.285714285714286</v>
      </c>
      <c r="F15" s="54">
        <f t="shared" si="1"/>
        <v>42.085714285714289</v>
      </c>
      <c r="G15" s="54">
        <f t="shared" si="2"/>
        <v>70.142857142857153</v>
      </c>
      <c r="H15" s="61"/>
      <c r="I15" s="28">
        <f>SUM('[2]Savoir écrire'!X15)*0.3</f>
        <v>16.227272727272727</v>
      </c>
      <c r="J15" s="28">
        <f>SUM('[3]Savoir écrire'!X15)*0.3</f>
        <v>18.617647058823529</v>
      </c>
      <c r="K15" s="28">
        <f>SUM('[1]Savoir écrire'!X15)*0.3</f>
        <v>17.918918918918919</v>
      </c>
      <c r="L15" s="28">
        <f t="shared" si="3"/>
        <v>52.763838705015175</v>
      </c>
      <c r="M15" s="28">
        <f t="shared" si="4"/>
        <v>58.62648745001686</v>
      </c>
      <c r="N15" s="67"/>
      <c r="O15" s="28">
        <f>SUM('[2]Savoir lire'!X15)*0.3</f>
        <v>22.125</v>
      </c>
      <c r="P15" s="28">
        <f>SUM('[3]Savoir lire'!X15)*0.3</f>
        <v>19.615384615384617</v>
      </c>
      <c r="Q15" s="28">
        <f>SUM('[1]Savoir lire'!X15)*0.3</f>
        <v>18.631578947368421</v>
      </c>
      <c r="R15" s="28">
        <f t="shared" si="5"/>
        <v>60.371963562753038</v>
      </c>
      <c r="S15" s="28">
        <f t="shared" si="6"/>
        <v>67.079959514170042</v>
      </c>
      <c r="T15" s="67"/>
      <c r="U15" s="28">
        <f>SUM('[2]Savoir ecouter'!X15)*0.2</f>
        <v>13.333333333333332</v>
      </c>
      <c r="V15" s="28">
        <f>SUM('[3]Savoir ecouter'!X15)*0.2</f>
        <v>14.347826086956523</v>
      </c>
      <c r="W15" s="28">
        <f>SUM('[1]Savoir ecouter'!X15)*0.2</f>
        <v>15.272727272727275</v>
      </c>
      <c r="X15" s="28">
        <f t="shared" si="7"/>
        <v>42.953886693017132</v>
      </c>
      <c r="Y15" s="28">
        <f t="shared" si="8"/>
        <v>71.589811155028556</v>
      </c>
      <c r="Z15" s="67"/>
      <c r="AA15" s="29">
        <f t="shared" si="9"/>
        <v>65.685606060606062</v>
      </c>
      <c r="AB15" s="29">
        <f t="shared" si="10"/>
        <v>66.380857761164663</v>
      </c>
      <c r="AC15" s="29">
        <f t="shared" si="11"/>
        <v>66.108939424728902</v>
      </c>
      <c r="AD15" s="29">
        <f t="shared" si="12"/>
        <v>198.17540324649963</v>
      </c>
      <c r="AE15" s="29">
        <f t="shared" si="13"/>
        <v>66.058467748833209</v>
      </c>
      <c r="AF15" s="40">
        <f t="shared" si="0"/>
        <v>10</v>
      </c>
    </row>
    <row r="16" spans="1:54" ht="15" thickBot="1" x14ac:dyDescent="0.35">
      <c r="A16" s="35">
        <v>11</v>
      </c>
      <c r="B16" s="26" t="str">
        <f>'[1]Encodage + Sav. parler'!B16</f>
        <v>FJJYWAFA Svohnr</v>
      </c>
      <c r="C16" s="27">
        <f>SUM('[2]Encodage + Sav. parler'!X16)*0.2</f>
        <v>12</v>
      </c>
      <c r="D16" s="28">
        <f>SUM('[3]Encodage + Sav. parler'!X16)*0.2</f>
        <v>13</v>
      </c>
      <c r="E16" s="54">
        <f>SUM('[1]Encodage + Sav. parler'!X16)*0.2</f>
        <v>10.476190476190478</v>
      </c>
      <c r="F16" s="54">
        <f t="shared" si="1"/>
        <v>35.476190476190482</v>
      </c>
      <c r="G16" s="54">
        <f t="shared" si="2"/>
        <v>59.126984126984141</v>
      </c>
      <c r="H16" s="61"/>
      <c r="I16" s="28">
        <f>SUM('[2]Savoir écrire'!X16)*0.3</f>
        <v>8.045454545454545</v>
      </c>
      <c r="J16" s="28">
        <f>SUM('[3]Savoir écrire'!X16)*0.3</f>
        <v>13.7</v>
      </c>
      <c r="K16" s="28">
        <f>SUM('[1]Savoir écrire'!X16)*0.3</f>
        <v>9.4999999999999982</v>
      </c>
      <c r="L16" s="28">
        <f t="shared" si="3"/>
        <v>31.245454545454542</v>
      </c>
      <c r="M16" s="28">
        <f t="shared" si="4"/>
        <v>34.717171717171716</v>
      </c>
      <c r="N16" s="67"/>
      <c r="O16" s="28">
        <f>SUM('[2]Savoir lire'!X16)*0.3</f>
        <v>9.75</v>
      </c>
      <c r="P16" s="28">
        <f>SUM('[3]Savoir lire'!X16)*0.3</f>
        <v>9.9999999999999982</v>
      </c>
      <c r="Q16" s="28">
        <f>SUM('[1]Savoir lire'!X16)*0.3</f>
        <v>9.473684210526315</v>
      </c>
      <c r="R16" s="28">
        <f t="shared" si="5"/>
        <v>29.223684210526315</v>
      </c>
      <c r="S16" s="28">
        <f t="shared" si="6"/>
        <v>32.470760233918128</v>
      </c>
      <c r="T16" s="67"/>
      <c r="U16" s="28">
        <f>SUM('[2]Savoir ecouter'!X16)*0.2</f>
        <v>6.3636363636363633</v>
      </c>
      <c r="V16" s="28">
        <f>SUM('[3]Savoir ecouter'!X16)*0.2</f>
        <v>6.9565217391304346</v>
      </c>
      <c r="W16" s="28">
        <f>SUM('[1]Savoir ecouter'!X16)*0.2</f>
        <v>5.3939393939393945</v>
      </c>
      <c r="X16" s="28">
        <f t="shared" si="7"/>
        <v>18.714097496706191</v>
      </c>
      <c r="Y16" s="28">
        <f t="shared" si="8"/>
        <v>31.190162494510322</v>
      </c>
      <c r="Z16" s="67"/>
      <c r="AA16" s="29">
        <f t="shared" si="9"/>
        <v>36.159090909090907</v>
      </c>
      <c r="AB16" s="29">
        <f t="shared" si="10"/>
        <v>43.656521739130433</v>
      </c>
      <c r="AC16" s="29">
        <f t="shared" si="11"/>
        <v>34.843814080656188</v>
      </c>
      <c r="AD16" s="29">
        <f t="shared" si="12"/>
        <v>114.65942672887752</v>
      </c>
      <c r="AE16" s="29">
        <f t="shared" si="13"/>
        <v>38.21980890962584</v>
      </c>
      <c r="AF16" s="40">
        <f t="shared" si="0"/>
        <v>11</v>
      </c>
    </row>
    <row r="17" spans="1:32" ht="15" thickBot="1" x14ac:dyDescent="0.35">
      <c r="A17" s="35">
        <v>12</v>
      </c>
      <c r="B17" s="26" t="str">
        <f>'[1]Encodage + Sav. parler'!B17</f>
        <v>PJILCBS Cujjz</v>
      </c>
      <c r="C17" s="27">
        <f>SUM('[2]Encodage + Sav. parler'!X17)*0.2</f>
        <v>11.000000000000002</v>
      </c>
      <c r="D17" s="28">
        <f>SUM('[3]Encodage + Sav. parler'!X17)*0.2</f>
        <v>8.4</v>
      </c>
      <c r="E17" s="54">
        <f>SUM('[1]Encodage + Sav. parler'!X17)*0.2</f>
        <v>11.506849315068493</v>
      </c>
      <c r="F17" s="54">
        <f t="shared" si="1"/>
        <v>30.906849315068495</v>
      </c>
      <c r="G17" s="54">
        <f t="shared" si="2"/>
        <v>51.51141552511416</v>
      </c>
      <c r="H17" s="61"/>
      <c r="I17" s="28">
        <f>SUM('[2]Savoir écrire'!X17)*0.3</f>
        <v>4.125</v>
      </c>
      <c r="J17" s="28">
        <f>SUM('[3]Savoir écrire'!X17)*0.3</f>
        <v>8.1428571428571423</v>
      </c>
      <c r="K17" s="28">
        <f>SUM('[1]Savoir écrire'!X17)*0.3</f>
        <v>7.9333333333333327</v>
      </c>
      <c r="L17" s="28">
        <f t="shared" si="3"/>
        <v>20.201190476190476</v>
      </c>
      <c r="M17" s="28">
        <f t="shared" si="4"/>
        <v>22.445767195767196</v>
      </c>
      <c r="N17" s="67"/>
      <c r="O17" s="28">
        <f>SUM('[2]Savoir lire'!X17)*0.3</f>
        <v>14.625</v>
      </c>
      <c r="P17" s="28">
        <f>SUM('[3]Savoir lire'!X17)*0.3</f>
        <v>13.076923076923077</v>
      </c>
      <c r="Q17" s="28">
        <f>SUM('[1]Savoir lire'!X17)*0.3</f>
        <v>11.210526315789473</v>
      </c>
      <c r="R17" s="28">
        <f t="shared" si="5"/>
        <v>38.912449392712546</v>
      </c>
      <c r="S17" s="28">
        <f t="shared" si="6"/>
        <v>43.23605488079172</v>
      </c>
      <c r="T17" s="67"/>
      <c r="U17" s="28">
        <f>SUM('[2]Savoir ecouter'!X17)*0.2</f>
        <v>8.4848484848484844</v>
      </c>
      <c r="V17" s="28">
        <f>SUM('[3]Savoir ecouter'!X17)*0.2</f>
        <v>15</v>
      </c>
      <c r="W17" s="28">
        <f>SUM('[1]Savoir ecouter'!X17)*0.2</f>
        <v>6.5606060606060614</v>
      </c>
      <c r="X17" s="28">
        <f t="shared" si="7"/>
        <v>30.045454545454547</v>
      </c>
      <c r="Y17" s="28">
        <f t="shared" si="8"/>
        <v>50.075757575757578</v>
      </c>
      <c r="Z17" s="67"/>
      <c r="AA17" s="29">
        <f t="shared" si="9"/>
        <v>38.234848484848484</v>
      </c>
      <c r="AB17" s="29">
        <f t="shared" si="10"/>
        <v>44.619780219780225</v>
      </c>
      <c r="AC17" s="29">
        <f t="shared" si="11"/>
        <v>37.211315024797358</v>
      </c>
      <c r="AD17" s="29">
        <f t="shared" si="12"/>
        <v>120.06594372942607</v>
      </c>
      <c r="AE17" s="29">
        <f t="shared" si="13"/>
        <v>40.021981243142022</v>
      </c>
      <c r="AF17" s="40">
        <f t="shared" si="0"/>
        <v>12</v>
      </c>
    </row>
    <row r="18" spans="1:32" ht="15" thickBot="1" x14ac:dyDescent="0.35">
      <c r="A18" s="35">
        <v>13</v>
      </c>
      <c r="B18" s="26" t="str">
        <f>'[1]Encodage + Sav. parler'!B18</f>
        <v>XUQUOVP Hanicij</v>
      </c>
      <c r="C18" s="27">
        <f>SUM('[2]Encodage + Sav. parler'!X18)*0.2</f>
        <v>13.75</v>
      </c>
      <c r="D18" s="28">
        <f>SUM('[3]Encodage + Sav. parler'!X18)*0.2</f>
        <v>0</v>
      </c>
      <c r="E18" s="54">
        <f>SUM('[1]Encodage + Sav. parler'!X18)*0.2</f>
        <v>0</v>
      </c>
      <c r="F18" s="54">
        <f t="shared" si="1"/>
        <v>13.75</v>
      </c>
      <c r="G18" s="54">
        <f t="shared" si="2"/>
        <v>22.916666666666668</v>
      </c>
      <c r="H18" s="61"/>
      <c r="I18" s="28">
        <f>SUM('[2]Savoir écrire'!X18)*0.3</f>
        <v>21.166666666666668</v>
      </c>
      <c r="J18" s="28">
        <f>SUM('[3]Savoir écrire'!X18)*0.3</f>
        <v>0</v>
      </c>
      <c r="K18" s="28">
        <f>SUM('[1]Savoir écrire'!X18)*0.3</f>
        <v>0</v>
      </c>
      <c r="L18" s="28">
        <f t="shared" si="3"/>
        <v>21.166666666666668</v>
      </c>
      <c r="M18" s="28">
        <f t="shared" si="4"/>
        <v>23.518518518518519</v>
      </c>
      <c r="N18" s="67"/>
      <c r="O18" s="28">
        <f>SUM('[2]Savoir lire'!X18)*0.3</f>
        <v>22.125</v>
      </c>
      <c r="P18" s="28">
        <f>SUM('[3]Savoir lire'!X18)*0.3</f>
        <v>0</v>
      </c>
      <c r="Q18" s="28">
        <f>SUM('[1]Savoir lire'!X18)*0.3</f>
        <v>0</v>
      </c>
      <c r="R18" s="28">
        <f t="shared" si="5"/>
        <v>22.125</v>
      </c>
      <c r="S18" s="28">
        <f t="shared" si="6"/>
        <v>24.583333333333332</v>
      </c>
      <c r="T18" s="67"/>
      <c r="U18" s="28">
        <f>SUM('[2]Savoir ecouter'!X18)*0.2</f>
        <v>15.757575757575758</v>
      </c>
      <c r="V18" s="28">
        <f>SUM('[3]Savoir ecouter'!X18)*0.2</f>
        <v>0</v>
      </c>
      <c r="W18" s="28">
        <f>SUM('[1]Savoir ecouter'!X18)*0.2</f>
        <v>0</v>
      </c>
      <c r="X18" s="28">
        <f t="shared" si="7"/>
        <v>15.757575757575758</v>
      </c>
      <c r="Y18" s="28">
        <f t="shared" si="8"/>
        <v>26.262626262626263</v>
      </c>
      <c r="Z18" s="67"/>
      <c r="AA18" s="29">
        <f t="shared" si="9"/>
        <v>72.799242424242436</v>
      </c>
      <c r="AB18" s="29">
        <f t="shared" si="10"/>
        <v>0</v>
      </c>
      <c r="AC18" s="29">
        <f t="shared" si="11"/>
        <v>0</v>
      </c>
      <c r="AD18" s="29">
        <f t="shared" si="12"/>
        <v>72.799242424242436</v>
      </c>
      <c r="AE18" s="29">
        <f t="shared" si="13"/>
        <v>24.266414141414145</v>
      </c>
      <c r="AF18" s="40">
        <f t="shared" si="0"/>
        <v>13</v>
      </c>
    </row>
    <row r="19" spans="1:32" ht="15" thickBot="1" x14ac:dyDescent="0.35">
      <c r="A19" s="35">
        <v>14</v>
      </c>
      <c r="B19" s="26" t="str">
        <f>'[1]Encodage + Sav. parler'!B19</f>
        <v>VXZKW Pcljhw</v>
      </c>
      <c r="C19" s="27">
        <f>SUM('[2]Encodage + Sav. parler'!X19)*0.2</f>
        <v>5.5000000000000009</v>
      </c>
      <c r="D19" s="28">
        <f>SUM('[3]Encodage + Sav. parler'!X19)*0.2</f>
        <v>4.6000000000000005</v>
      </c>
      <c r="E19" s="54">
        <f>SUM('[1]Encodage + Sav. parler'!X19)*0.2</f>
        <v>6.0317460317460316</v>
      </c>
      <c r="F19" s="54">
        <f t="shared" si="1"/>
        <v>16.131746031746033</v>
      </c>
      <c r="G19" s="54">
        <f t="shared" si="2"/>
        <v>26.88624338624339</v>
      </c>
      <c r="H19" s="61"/>
      <c r="I19" s="28">
        <f>SUM('[2]Savoir écrire'!X19)*0.3</f>
        <v>3.4090909090909087</v>
      </c>
      <c r="J19" s="28">
        <f>SUM('[3]Savoir écrire'!X19)*0.3</f>
        <v>4.5882352941176467</v>
      </c>
      <c r="K19" s="28">
        <f>SUM('[1]Savoir écrire'!X19)*0.3</f>
        <v>2.8125</v>
      </c>
      <c r="L19" s="28">
        <f t="shared" si="3"/>
        <v>10.809826203208555</v>
      </c>
      <c r="M19" s="28">
        <f t="shared" si="4"/>
        <v>12.010918003565061</v>
      </c>
      <c r="N19" s="67"/>
      <c r="O19" s="28">
        <f>SUM('[2]Savoir lire'!X19)*0.3</f>
        <v>6</v>
      </c>
      <c r="P19" s="28">
        <f>SUM('[3]Savoir lire'!X19)*0.3</f>
        <v>3.8461538461538458</v>
      </c>
      <c r="Q19" s="28">
        <f>SUM('[1]Savoir lire'!X19)*0.3</f>
        <v>2.3684210526315788</v>
      </c>
      <c r="R19" s="28">
        <f t="shared" si="5"/>
        <v>12.214574898785425</v>
      </c>
      <c r="S19" s="28">
        <f t="shared" si="6"/>
        <v>13.571749887539362</v>
      </c>
      <c r="T19" s="67"/>
      <c r="U19" s="28">
        <f>SUM('[2]Savoir ecouter'!X19)*0.2</f>
        <v>7.2727272727272734</v>
      </c>
      <c r="V19" s="28">
        <f>SUM('[3]Savoir ecouter'!X19)*0.2</f>
        <v>9.1304347826086953</v>
      </c>
      <c r="W19" s="28">
        <f>SUM('[1]Savoir ecouter'!X19)*0.2</f>
        <v>1.3333333333333335</v>
      </c>
      <c r="X19" s="28">
        <f t="shared" si="7"/>
        <v>17.736495388669301</v>
      </c>
      <c r="Y19" s="28">
        <f t="shared" si="8"/>
        <v>29.56082564778217</v>
      </c>
      <c r="Z19" s="67"/>
      <c r="AA19" s="29">
        <f t="shared" si="9"/>
        <v>22.181818181818183</v>
      </c>
      <c r="AB19" s="29">
        <f t="shared" si="10"/>
        <v>22.164823922880188</v>
      </c>
      <c r="AC19" s="29">
        <f t="shared" si="11"/>
        <v>12.546000417710944</v>
      </c>
      <c r="AD19" s="29">
        <f t="shared" si="12"/>
        <v>56.892642522409318</v>
      </c>
      <c r="AE19" s="29">
        <f t="shared" si="13"/>
        <v>18.964214174136441</v>
      </c>
      <c r="AF19" s="40">
        <f t="shared" si="0"/>
        <v>14</v>
      </c>
    </row>
    <row r="20" spans="1:32" ht="15" thickBot="1" x14ac:dyDescent="0.35">
      <c r="A20" s="35">
        <v>15</v>
      </c>
      <c r="B20" s="26" t="str">
        <f>'[1]Encodage + Sav. parler'!B20</f>
        <v>ANKBQZDX Mswnjbak</v>
      </c>
      <c r="C20" s="27">
        <f>SUM('[2]Encodage + Sav. parler'!X20)*0.2</f>
        <v>17.5</v>
      </c>
      <c r="D20" s="28">
        <f>SUM('[3]Encodage + Sav. parler'!X20)*0.2</f>
        <v>11.000000000000002</v>
      </c>
      <c r="E20" s="54">
        <f>SUM('[1]Encodage + Sav. parler'!X20)*0.2</f>
        <v>11.269841269841271</v>
      </c>
      <c r="F20" s="54">
        <f t="shared" si="1"/>
        <v>39.769841269841272</v>
      </c>
      <c r="G20" s="54">
        <f t="shared" si="2"/>
        <v>66.283068783068785</v>
      </c>
      <c r="H20" s="61"/>
      <c r="I20" s="28">
        <f>SUM('[2]Savoir écrire'!X20)*0.3</f>
        <v>9.545454545454545</v>
      </c>
      <c r="J20" s="28">
        <f>SUM('[3]Savoir écrire'!X20)*0.3</f>
        <v>11.142857142857144</v>
      </c>
      <c r="K20" s="28">
        <f>SUM('[1]Savoir écrire'!X20)*0.3</f>
        <v>9</v>
      </c>
      <c r="L20" s="28">
        <f t="shared" si="3"/>
        <v>29.688311688311689</v>
      </c>
      <c r="M20" s="28">
        <f t="shared" si="4"/>
        <v>32.987012987012989</v>
      </c>
      <c r="N20" s="67"/>
      <c r="O20" s="28">
        <f>SUM('[2]Savoir lire'!X20)*0.3</f>
        <v>10.5</v>
      </c>
      <c r="P20" s="28">
        <f>SUM('[3]Savoir lire'!X20)*0.3</f>
        <v>10.769230769230768</v>
      </c>
      <c r="Q20" s="28">
        <f>SUM('[1]Savoir lire'!X20)*0.3</f>
        <v>10.263157894736841</v>
      </c>
      <c r="R20" s="28">
        <f t="shared" si="5"/>
        <v>31.532388663967609</v>
      </c>
      <c r="S20" s="28">
        <f t="shared" si="6"/>
        <v>35.035987404408452</v>
      </c>
      <c r="T20" s="67"/>
      <c r="U20" s="28">
        <f>SUM('[2]Savoir ecouter'!X20)*0.2</f>
        <v>8.7878787878787872</v>
      </c>
      <c r="V20" s="28">
        <f>SUM('[3]Savoir ecouter'!X20)*0.2</f>
        <v>11.304347826086957</v>
      </c>
      <c r="W20" s="28">
        <f>SUM('[1]Savoir ecouter'!X20)*0.2</f>
        <v>11.939393939393939</v>
      </c>
      <c r="X20" s="28">
        <f t="shared" si="7"/>
        <v>32.03162055335968</v>
      </c>
      <c r="Y20" s="28">
        <f t="shared" si="8"/>
        <v>53.386034255599469</v>
      </c>
      <c r="Z20" s="67"/>
      <c r="AA20" s="29">
        <f t="shared" si="9"/>
        <v>46.333333333333336</v>
      </c>
      <c r="AB20" s="29">
        <f t="shared" si="10"/>
        <v>44.216435738174866</v>
      </c>
      <c r="AC20" s="29">
        <f t="shared" si="11"/>
        <v>42.472393103972053</v>
      </c>
      <c r="AD20" s="29">
        <f t="shared" si="12"/>
        <v>133.02216217548025</v>
      </c>
      <c r="AE20" s="29">
        <f t="shared" si="13"/>
        <v>44.340720725160082</v>
      </c>
      <c r="AF20" s="40">
        <f t="shared" si="0"/>
        <v>15</v>
      </c>
    </row>
    <row r="21" spans="1:32" ht="15" thickBot="1" x14ac:dyDescent="0.35">
      <c r="A21" s="35">
        <v>16</v>
      </c>
      <c r="B21" s="26" t="str">
        <f>'[1]Encodage + Sav. parler'!B21</f>
        <v>DYTVXSTMX Qoyfpx</v>
      </c>
      <c r="C21" s="27">
        <f>SUM('[2]Encodage + Sav. parler'!X21)*0.2</f>
        <v>20</v>
      </c>
      <c r="D21" s="28">
        <f>SUM('[3]Encodage + Sav. parler'!X21)*0.2</f>
        <v>20</v>
      </c>
      <c r="E21" s="54">
        <f>SUM('[1]Encodage + Sav. parler'!X21)*0.2</f>
        <v>18.412698412698415</v>
      </c>
      <c r="F21" s="54">
        <f t="shared" si="1"/>
        <v>58.412698412698418</v>
      </c>
      <c r="G21" s="54">
        <f t="shared" si="2"/>
        <v>97.354497354497369</v>
      </c>
      <c r="H21" s="61"/>
      <c r="I21" s="28">
        <f>SUM('[2]Savoir écrire'!X21)*0.3</f>
        <v>28.909090909090907</v>
      </c>
      <c r="J21" s="28">
        <f>SUM('[3]Savoir écrire'!X21)*0.3</f>
        <v>25.5</v>
      </c>
      <c r="K21" s="28">
        <f>SUM('[1]Savoir écrire'!X21)*0.3</f>
        <v>26.499999999999996</v>
      </c>
      <c r="L21" s="28">
        <f t="shared" si="3"/>
        <v>80.909090909090907</v>
      </c>
      <c r="M21" s="28">
        <f t="shared" si="4"/>
        <v>89.898989898989896</v>
      </c>
      <c r="N21" s="67"/>
      <c r="O21" s="28">
        <f>SUM('[2]Savoir lire'!X21)*0.3</f>
        <v>25.5</v>
      </c>
      <c r="P21" s="28">
        <f>SUM('[3]Savoir lire'!X21)*0.3</f>
        <v>26.538461538461537</v>
      </c>
      <c r="Q21" s="28">
        <f>SUM('[1]Savoir lire'!X21)*0.3</f>
        <v>26.684210526315788</v>
      </c>
      <c r="R21" s="28">
        <f t="shared" si="5"/>
        <v>78.722672064777328</v>
      </c>
      <c r="S21" s="28">
        <f t="shared" si="6"/>
        <v>87.469635627530366</v>
      </c>
      <c r="T21" s="67"/>
      <c r="U21" s="28">
        <f>SUM('[2]Savoir ecouter'!X21)*0.2</f>
        <v>15.757575757575758</v>
      </c>
      <c r="V21" s="28">
        <f>SUM('[3]Savoir ecouter'!X21)*0.2</f>
        <v>18.260869565217391</v>
      </c>
      <c r="W21" s="28">
        <f>SUM('[1]Savoir ecouter'!X21)*0.2</f>
        <v>15.954545454545453</v>
      </c>
      <c r="X21" s="28">
        <f t="shared" si="7"/>
        <v>49.972990777338602</v>
      </c>
      <c r="Y21" s="28">
        <f t="shared" si="8"/>
        <v>83.288317962231005</v>
      </c>
      <c r="Z21" s="67"/>
      <c r="AA21" s="29">
        <f t="shared" si="9"/>
        <v>90.166666666666657</v>
      </c>
      <c r="AB21" s="29">
        <f t="shared" si="10"/>
        <v>90.299331103678924</v>
      </c>
      <c r="AC21" s="29">
        <f t="shared" si="11"/>
        <v>87.551454393559652</v>
      </c>
      <c r="AD21" s="29">
        <f t="shared" si="12"/>
        <v>268.0174521639052</v>
      </c>
      <c r="AE21" s="29">
        <f t="shared" si="13"/>
        <v>89.339150721301735</v>
      </c>
      <c r="AF21" s="40">
        <f t="shared" si="0"/>
        <v>16</v>
      </c>
    </row>
    <row r="22" spans="1:32" ht="15" thickBot="1" x14ac:dyDescent="0.35">
      <c r="A22" s="35">
        <v>17</v>
      </c>
      <c r="B22" s="26" t="str">
        <f>'[1]Encodage + Sav. parler'!B22</f>
        <v>MKJLB Hkfrxy</v>
      </c>
      <c r="C22" s="27">
        <f>SUM('[2]Encodage + Sav. parler'!X22)*0.2</f>
        <v>14</v>
      </c>
      <c r="D22" s="28">
        <f>SUM('[3]Encodage + Sav. parler'!X22)*0.2</f>
        <v>13</v>
      </c>
      <c r="E22" s="54">
        <f>SUM('[1]Encodage + Sav. parler'!X22)*0.2</f>
        <v>11.643835616438357</v>
      </c>
      <c r="F22" s="54">
        <f t="shared" si="1"/>
        <v>38.643835616438359</v>
      </c>
      <c r="G22" s="54">
        <f t="shared" si="2"/>
        <v>64.406392694063939</v>
      </c>
      <c r="H22" s="61"/>
      <c r="I22" s="28">
        <f>SUM('[2]Savoir écrire'!X22)*0.3</f>
        <v>9</v>
      </c>
      <c r="J22" s="28">
        <f>SUM('[3]Savoir écrire'!X22)*0.3</f>
        <v>10.235294117647058</v>
      </c>
      <c r="K22" s="28">
        <f>SUM('[1]Savoir écrire'!X22)*0.3</f>
        <v>10.125</v>
      </c>
      <c r="L22" s="28">
        <f t="shared" si="3"/>
        <v>29.360294117647058</v>
      </c>
      <c r="M22" s="28">
        <f t="shared" si="4"/>
        <v>32.622549019607838</v>
      </c>
      <c r="N22" s="67"/>
      <c r="O22" s="28">
        <f>SUM('[2]Savoir lire'!X22)*0.3</f>
        <v>7.5</v>
      </c>
      <c r="P22" s="28">
        <f>SUM('[3]Savoir lire'!X22)*0.3</f>
        <v>15</v>
      </c>
      <c r="Q22" s="28">
        <f>SUM('[1]Savoir lire'!X22)*0.3</f>
        <v>12.157894736842104</v>
      </c>
      <c r="R22" s="28">
        <f t="shared" si="5"/>
        <v>34.657894736842103</v>
      </c>
      <c r="S22" s="28">
        <f t="shared" si="6"/>
        <v>38.508771929824555</v>
      </c>
      <c r="T22" s="67"/>
      <c r="U22" s="28">
        <f>SUM('[2]Savoir ecouter'!X22)*0.2</f>
        <v>10.606060606060607</v>
      </c>
      <c r="V22" s="28">
        <f>SUM('[3]Savoir ecouter'!X22)*0.2</f>
        <v>11.739130434782609</v>
      </c>
      <c r="W22" s="28">
        <f>SUM('[1]Savoir ecouter'!X22)*0.2</f>
        <v>13.030303030303031</v>
      </c>
      <c r="X22" s="28">
        <f t="shared" si="7"/>
        <v>35.37549407114625</v>
      </c>
      <c r="Y22" s="28">
        <f t="shared" si="8"/>
        <v>58.959156785243749</v>
      </c>
      <c r="Z22" s="67"/>
      <c r="AA22" s="29">
        <f t="shared" si="9"/>
        <v>41.106060606060609</v>
      </c>
      <c r="AB22" s="29">
        <f t="shared" si="10"/>
        <v>49.974424552429667</v>
      </c>
      <c r="AC22" s="29">
        <f t="shared" si="11"/>
        <v>46.957033383583493</v>
      </c>
      <c r="AD22" s="29">
        <f t="shared" si="12"/>
        <v>138.03751854207377</v>
      </c>
      <c r="AE22" s="29">
        <f t="shared" si="13"/>
        <v>46.012506180691254</v>
      </c>
      <c r="AF22" s="40">
        <f t="shared" si="0"/>
        <v>17</v>
      </c>
    </row>
    <row r="23" spans="1:32" ht="15" thickBot="1" x14ac:dyDescent="0.35">
      <c r="A23" s="35">
        <v>18</v>
      </c>
      <c r="B23" s="26" t="str">
        <f>'[1]Encodage + Sav. parler'!B23</f>
        <v>VBEOU Lhlrygn-Roggj</v>
      </c>
      <c r="C23" s="27">
        <f>SUM('[2]Encodage + Sav. parler'!X23)*0.2</f>
        <v>20</v>
      </c>
      <c r="D23" s="28">
        <f>SUM('[3]Encodage + Sav. parler'!X23)*0.2</f>
        <v>20</v>
      </c>
      <c r="E23" s="54">
        <f>SUM('[1]Encodage + Sav. parler'!X23)*0.2</f>
        <v>0</v>
      </c>
      <c r="F23" s="54">
        <f t="shared" si="1"/>
        <v>40</v>
      </c>
      <c r="G23" s="54">
        <f t="shared" si="2"/>
        <v>66.666666666666671</v>
      </c>
      <c r="H23" s="61"/>
      <c r="I23" s="28">
        <f>SUM('[2]Savoir écrire'!X23)*0.3</f>
        <v>25.227272727272727</v>
      </c>
      <c r="J23" s="28">
        <f>SUM('[3]Savoir écrire'!X23)*0.3</f>
        <v>19.941176470588236</v>
      </c>
      <c r="K23" s="28">
        <f>SUM('[1]Savoir écrire'!X23)*0.3</f>
        <v>0</v>
      </c>
      <c r="L23" s="28">
        <f t="shared" si="3"/>
        <v>45.168449197860966</v>
      </c>
      <c r="M23" s="28">
        <f t="shared" si="4"/>
        <v>50.18716577540107</v>
      </c>
      <c r="N23" s="67"/>
      <c r="O23" s="28">
        <f>SUM('[2]Savoir lire'!X23)*0.3</f>
        <v>26</v>
      </c>
      <c r="P23" s="28">
        <f>SUM('[3]Savoir lire'!X23)*0.3</f>
        <v>16.153846153846153</v>
      </c>
      <c r="Q23" s="28">
        <f>SUM('[1]Savoir lire'!X23)*0.3</f>
        <v>0</v>
      </c>
      <c r="R23" s="28">
        <f t="shared" si="5"/>
        <v>42.153846153846153</v>
      </c>
      <c r="S23" s="28">
        <f t="shared" si="6"/>
        <v>46.837606837606835</v>
      </c>
      <c r="T23" s="67"/>
      <c r="U23" s="28">
        <f>SUM('[2]Savoir ecouter'!X23)*0.2</f>
        <v>16.363636363636367</v>
      </c>
      <c r="V23" s="28">
        <f>SUM('[3]Savoir ecouter'!X23)*0.2</f>
        <v>14.347826086956523</v>
      </c>
      <c r="W23" s="28">
        <f>SUM('[1]Savoir ecouter'!X23)*0.2</f>
        <v>0</v>
      </c>
      <c r="X23" s="28">
        <f t="shared" si="7"/>
        <v>30.71146245059289</v>
      </c>
      <c r="Y23" s="28">
        <f t="shared" si="8"/>
        <v>51.185770750988155</v>
      </c>
      <c r="Z23" s="67"/>
      <c r="AA23" s="29">
        <f t="shared" si="9"/>
        <v>87.590909090909093</v>
      </c>
      <c r="AB23" s="29">
        <f t="shared" si="10"/>
        <v>70.442848711390909</v>
      </c>
      <c r="AC23" s="29">
        <f t="shared" si="11"/>
        <v>0</v>
      </c>
      <c r="AD23" s="29">
        <f t="shared" si="12"/>
        <v>158.03375780229999</v>
      </c>
      <c r="AE23" s="29">
        <f t="shared" si="13"/>
        <v>52.677919267433332</v>
      </c>
      <c r="AF23" s="40">
        <f t="shared" si="0"/>
        <v>18</v>
      </c>
    </row>
    <row r="24" spans="1:32" ht="15" thickBot="1" x14ac:dyDescent="0.35">
      <c r="A24" s="35">
        <v>19</v>
      </c>
      <c r="B24" s="26" t="str">
        <f>'[1]Encodage + Sav. parler'!B24</f>
        <v>OLGZDCNSX Ckgeph</v>
      </c>
      <c r="C24" s="27">
        <f>SUM('[2]Encodage + Sav. parler'!X24)*0.2</f>
        <v>15</v>
      </c>
      <c r="D24" s="28">
        <f>SUM('[3]Encodage + Sav. parler'!X24)*0.2</f>
        <v>19.8</v>
      </c>
      <c r="E24" s="54">
        <f>SUM('[1]Encodage + Sav. parler'!X24)*0.2</f>
        <v>11.428571428571429</v>
      </c>
      <c r="F24" s="54">
        <f t="shared" si="1"/>
        <v>46.228571428571428</v>
      </c>
      <c r="G24" s="54">
        <f t="shared" si="2"/>
        <v>77.047619047619051</v>
      </c>
      <c r="H24" s="62"/>
      <c r="I24" s="36">
        <f>SUM('[1]Savoir écrire'!X24)*0.3</f>
        <v>17.1875</v>
      </c>
      <c r="J24" s="36"/>
      <c r="K24" s="36"/>
      <c r="L24" s="36"/>
      <c r="M24" s="36"/>
      <c r="N24" s="67"/>
      <c r="O24" s="36">
        <f>SUM('[1]Savoir lire'!X24)*0.3</f>
        <v>16.105263157894736</v>
      </c>
      <c r="P24" s="36"/>
      <c r="Q24" s="36"/>
      <c r="R24" s="36"/>
      <c r="S24" s="36"/>
      <c r="T24" s="67"/>
      <c r="U24" s="36">
        <f>SUM('[1]Savoir ecouter'!X24)*0.2</f>
        <v>10.318181818181818</v>
      </c>
      <c r="V24" s="36"/>
      <c r="W24" s="36"/>
      <c r="X24" s="36"/>
      <c r="Y24" s="36"/>
      <c r="Z24" s="67"/>
      <c r="AA24" s="29">
        <f t="shared" si="9"/>
        <v>58.61094497607656</v>
      </c>
      <c r="AB24" s="29">
        <f t="shared" si="10"/>
        <v>19.8</v>
      </c>
      <c r="AC24" s="29">
        <f t="shared" si="11"/>
        <v>11.428571428571429</v>
      </c>
      <c r="AD24" s="29">
        <f t="shared" si="12"/>
        <v>89.839516404647995</v>
      </c>
      <c r="AE24" s="29">
        <f t="shared" si="13"/>
        <v>29.946505468215999</v>
      </c>
      <c r="AF24" s="40">
        <f t="shared" si="0"/>
        <v>19</v>
      </c>
    </row>
    <row r="25" spans="1:32" ht="15" thickBot="1" x14ac:dyDescent="0.35">
      <c r="A25" s="35">
        <v>20</v>
      </c>
      <c r="B25" s="26" t="str">
        <f>'[1]Encodage + Sav. parler'!B25</f>
        <v>TXHBZXHX Ovgalpu</v>
      </c>
      <c r="C25" s="27">
        <f>SUM('[2]Encodage + Sav. parler'!X25)*0.2</f>
        <v>13.5</v>
      </c>
      <c r="D25" s="28">
        <f>SUM('[3]Encodage + Sav. parler'!X25)*0.2</f>
        <v>11.333333333333334</v>
      </c>
      <c r="E25" s="54">
        <f>SUM('[1]Encodage + Sav. parler'!X25)*0.2</f>
        <v>15.714285714285715</v>
      </c>
      <c r="F25" s="54">
        <f t="shared" si="1"/>
        <v>40.547619047619051</v>
      </c>
      <c r="G25" s="54">
        <f t="shared" si="2"/>
        <v>67.57936507936509</v>
      </c>
      <c r="H25" s="62"/>
      <c r="I25" s="36">
        <f>SUM('[1]Savoir écrire'!X25)*0.3</f>
        <v>14.749999999999998</v>
      </c>
      <c r="J25" s="36"/>
      <c r="K25" s="36"/>
      <c r="L25" s="36"/>
      <c r="M25" s="36"/>
      <c r="N25" s="67"/>
      <c r="O25" s="36">
        <f>SUM('[1]Savoir lire'!X25)*0.3</f>
        <v>15.94736842105263</v>
      </c>
      <c r="P25" s="36"/>
      <c r="Q25" s="36"/>
      <c r="R25" s="36"/>
      <c r="S25" s="36"/>
      <c r="T25" s="67"/>
      <c r="U25" s="36">
        <f>SUM('[1]Savoir ecouter'!X25)*0.2</f>
        <v>8.5454545454545467</v>
      </c>
      <c r="V25" s="36"/>
      <c r="W25" s="36"/>
      <c r="X25" s="36"/>
      <c r="Y25" s="36"/>
      <c r="Z25" s="67"/>
      <c r="AA25" s="29">
        <f t="shared" si="9"/>
        <v>52.742822966507177</v>
      </c>
      <c r="AB25" s="29">
        <f t="shared" si="10"/>
        <v>11.333333333333334</v>
      </c>
      <c r="AC25" s="29">
        <f t="shared" si="11"/>
        <v>15.714285714285715</v>
      </c>
      <c r="AD25" s="29">
        <f t="shared" si="12"/>
        <v>79.790442014126228</v>
      </c>
      <c r="AE25" s="29">
        <f t="shared" si="13"/>
        <v>26.596814004708744</v>
      </c>
      <c r="AF25" s="40">
        <f t="shared" si="0"/>
        <v>20</v>
      </c>
    </row>
    <row r="26" spans="1:32" ht="15" thickBot="1" x14ac:dyDescent="0.35">
      <c r="A26" s="35">
        <v>21</v>
      </c>
      <c r="B26" s="26" t="str">
        <f>'[1]Encodage + Sav. parler'!B26</f>
        <v>POHRCJF WH LGUZBRRY Sdzoi</v>
      </c>
      <c r="C26" s="27">
        <f>SUM('[2]Encodage + Sav. parler'!X26)*0.2</f>
        <v>12</v>
      </c>
      <c r="D26" s="28">
        <f>SUM('[3]Encodage + Sav. parler'!X26)*0.2</f>
        <v>15.200000000000001</v>
      </c>
      <c r="E26" s="54">
        <f>SUM('[1]Encodage + Sav. parler'!X26)*0.2</f>
        <v>12.380952380952381</v>
      </c>
      <c r="F26" s="54">
        <f t="shared" si="1"/>
        <v>39.580952380952382</v>
      </c>
      <c r="G26" s="54">
        <f t="shared" si="2"/>
        <v>65.968253968253975</v>
      </c>
      <c r="H26" s="62"/>
      <c r="I26" s="36">
        <f>SUM('[1]Savoir écrire'!X26)*0.3</f>
        <v>15.8125</v>
      </c>
      <c r="J26" s="36"/>
      <c r="K26" s="36"/>
      <c r="L26" s="36"/>
      <c r="M26" s="36"/>
      <c r="N26" s="67"/>
      <c r="O26" s="36">
        <f>SUM('[1]Savoir lire'!X26)*0.3</f>
        <v>11.526315789473683</v>
      </c>
      <c r="P26" s="36"/>
      <c r="Q26" s="36"/>
      <c r="R26" s="36"/>
      <c r="S26" s="36"/>
      <c r="T26" s="67"/>
      <c r="U26" s="36">
        <f>SUM('[1]Savoir ecouter'!X26)*0.2</f>
        <v>12.106060606060607</v>
      </c>
      <c r="V26" s="36"/>
      <c r="W26" s="36"/>
      <c r="X26" s="36"/>
      <c r="Y26" s="36"/>
      <c r="Z26" s="67"/>
      <c r="AA26" s="29">
        <f t="shared" si="9"/>
        <v>51.444876395534294</v>
      </c>
      <c r="AB26" s="29">
        <f t="shared" si="10"/>
        <v>15.200000000000001</v>
      </c>
      <c r="AC26" s="29">
        <f t="shared" si="11"/>
        <v>12.380952380952381</v>
      </c>
      <c r="AD26" s="29">
        <f t="shared" si="12"/>
        <v>79.025828776486676</v>
      </c>
      <c r="AE26" s="29">
        <f t="shared" si="13"/>
        <v>26.341942925495559</v>
      </c>
      <c r="AF26" s="40">
        <f t="shared" si="0"/>
        <v>21</v>
      </c>
    </row>
    <row r="27" spans="1:32" ht="15" thickBot="1" x14ac:dyDescent="0.35">
      <c r="A27" s="35">
        <v>22</v>
      </c>
      <c r="B27" s="26">
        <f>'[1]Encodage + Sav. parler'!B27</f>
        <v>0</v>
      </c>
      <c r="C27" s="27">
        <f>SUM('[2]Encodage + Sav. parler'!X27)*0.2</f>
        <v>0</v>
      </c>
      <c r="D27" s="28">
        <f>SUM('[3]Encodage + Sav. parler'!X27)*0.2</f>
        <v>0</v>
      </c>
      <c r="E27" s="54">
        <f>SUM('[1]Encodage + Sav. parler'!X27)*0.2</f>
        <v>0</v>
      </c>
      <c r="F27" s="54">
        <f t="shared" si="1"/>
        <v>0</v>
      </c>
      <c r="G27" s="54">
        <f t="shared" si="2"/>
        <v>0</v>
      </c>
      <c r="H27" s="62"/>
      <c r="I27" s="36">
        <f>SUM('[1]Savoir écrire'!X27)*0.3</f>
        <v>0</v>
      </c>
      <c r="J27" s="36"/>
      <c r="K27" s="36"/>
      <c r="L27" s="36"/>
      <c r="M27" s="36"/>
      <c r="N27" s="67"/>
      <c r="O27" s="36">
        <f>SUM('[1]Savoir lire'!X27)*0.3</f>
        <v>0</v>
      </c>
      <c r="P27" s="36"/>
      <c r="Q27" s="36"/>
      <c r="R27" s="36"/>
      <c r="S27" s="36"/>
      <c r="T27" s="67"/>
      <c r="U27" s="36">
        <f>SUM('[1]Savoir ecouter'!X27)*0.2</f>
        <v>0</v>
      </c>
      <c r="V27" s="36"/>
      <c r="W27" s="36"/>
      <c r="X27" s="36"/>
      <c r="Y27" s="36"/>
      <c r="Z27" s="67"/>
      <c r="AA27" s="29">
        <f t="shared" si="9"/>
        <v>0</v>
      </c>
      <c r="AB27" s="29">
        <f t="shared" si="10"/>
        <v>0</v>
      </c>
      <c r="AC27" s="29">
        <f t="shared" si="11"/>
        <v>0</v>
      </c>
      <c r="AD27" s="29">
        <f t="shared" si="12"/>
        <v>0</v>
      </c>
      <c r="AE27" s="29">
        <f t="shared" si="13"/>
        <v>0</v>
      </c>
      <c r="AF27" s="40">
        <f t="shared" si="0"/>
        <v>22</v>
      </c>
    </row>
    <row r="28" spans="1:32" ht="15" thickBot="1" x14ac:dyDescent="0.35">
      <c r="A28" s="35">
        <v>23</v>
      </c>
      <c r="B28" s="26">
        <f>'[1]Encodage + Sav. parler'!B28</f>
        <v>0</v>
      </c>
      <c r="C28" s="27">
        <f>SUM('[2]Encodage + Sav. parler'!X28)*0.2</f>
        <v>0</v>
      </c>
      <c r="D28" s="28">
        <f>SUM('[3]Encodage + Sav. parler'!X28)*0.2</f>
        <v>0</v>
      </c>
      <c r="E28" s="54">
        <f>SUM('[1]Encodage + Sav. parler'!X28)*0.2</f>
        <v>0</v>
      </c>
      <c r="F28" s="54">
        <f t="shared" si="1"/>
        <v>0</v>
      </c>
      <c r="G28" s="54">
        <f t="shared" si="2"/>
        <v>0</v>
      </c>
      <c r="H28" s="62"/>
      <c r="I28" s="36">
        <f>SUM('[1]Savoir écrire'!X28)*0.3</f>
        <v>0</v>
      </c>
      <c r="J28" s="36"/>
      <c r="K28" s="36"/>
      <c r="L28" s="36"/>
      <c r="M28" s="36"/>
      <c r="N28" s="67"/>
      <c r="O28" s="36">
        <f>SUM('[1]Savoir lire'!X28)*0.3</f>
        <v>0</v>
      </c>
      <c r="P28" s="36"/>
      <c r="Q28" s="36"/>
      <c r="R28" s="36"/>
      <c r="S28" s="36"/>
      <c r="T28" s="67"/>
      <c r="U28" s="36">
        <f>SUM('[1]Savoir ecouter'!X28)*0.2</f>
        <v>0</v>
      </c>
      <c r="V28" s="36"/>
      <c r="W28" s="36"/>
      <c r="X28" s="36"/>
      <c r="Y28" s="36"/>
      <c r="Z28" s="67"/>
      <c r="AA28" s="29">
        <f t="shared" si="9"/>
        <v>0</v>
      </c>
      <c r="AB28" s="29">
        <f t="shared" si="10"/>
        <v>0</v>
      </c>
      <c r="AC28" s="29">
        <f t="shared" si="11"/>
        <v>0</v>
      </c>
      <c r="AD28" s="29">
        <f t="shared" si="12"/>
        <v>0</v>
      </c>
      <c r="AE28" s="29">
        <f t="shared" si="13"/>
        <v>0</v>
      </c>
      <c r="AF28" s="40">
        <f t="shared" si="0"/>
        <v>23</v>
      </c>
    </row>
    <row r="29" spans="1:32" ht="15" thickBot="1" x14ac:dyDescent="0.35">
      <c r="A29" s="35">
        <v>24</v>
      </c>
      <c r="B29" s="26">
        <f>'[1]Encodage + Sav. parler'!B29</f>
        <v>0</v>
      </c>
      <c r="C29" s="27">
        <f>SUM('[2]Encodage + Sav. parler'!X29)*0.2</f>
        <v>0</v>
      </c>
      <c r="D29" s="28">
        <f>SUM('[3]Encodage + Sav. parler'!X29)*0.2</f>
        <v>0</v>
      </c>
      <c r="E29" s="54">
        <f>SUM('[1]Encodage + Sav. parler'!X29)*0.2</f>
        <v>0</v>
      </c>
      <c r="F29" s="54">
        <f t="shared" si="1"/>
        <v>0</v>
      </c>
      <c r="G29" s="54">
        <f t="shared" si="2"/>
        <v>0</v>
      </c>
      <c r="H29" s="62"/>
      <c r="I29" s="36">
        <f>SUM('[1]Savoir écrire'!X29)*0.3</f>
        <v>0</v>
      </c>
      <c r="J29" s="36"/>
      <c r="K29" s="36"/>
      <c r="L29" s="36"/>
      <c r="M29" s="36"/>
      <c r="N29" s="67"/>
      <c r="O29" s="36">
        <f>SUM('[1]Savoir lire'!X29)*0.3</f>
        <v>0</v>
      </c>
      <c r="P29" s="36"/>
      <c r="Q29" s="36"/>
      <c r="R29" s="36"/>
      <c r="S29" s="36"/>
      <c r="T29" s="67"/>
      <c r="U29" s="36">
        <f>SUM('[1]Savoir ecouter'!X29)*0.2</f>
        <v>0</v>
      </c>
      <c r="V29" s="36"/>
      <c r="W29" s="36"/>
      <c r="X29" s="36"/>
      <c r="Y29" s="36"/>
      <c r="Z29" s="67"/>
      <c r="AA29" s="29">
        <f t="shared" si="9"/>
        <v>0</v>
      </c>
      <c r="AB29" s="29">
        <f t="shared" si="10"/>
        <v>0</v>
      </c>
      <c r="AC29" s="29">
        <f t="shared" si="11"/>
        <v>0</v>
      </c>
      <c r="AD29" s="29">
        <f t="shared" si="12"/>
        <v>0</v>
      </c>
      <c r="AE29" s="29">
        <f t="shared" si="13"/>
        <v>0</v>
      </c>
      <c r="AF29" s="40">
        <f t="shared" si="0"/>
        <v>24</v>
      </c>
    </row>
    <row r="30" spans="1:32" ht="15" thickBot="1" x14ac:dyDescent="0.35">
      <c r="A30" s="41">
        <v>25</v>
      </c>
      <c r="B30" s="26">
        <f>'[1]Encodage + Sav. parler'!B30</f>
        <v>0</v>
      </c>
      <c r="C30" s="27">
        <f>SUM('[2]Encodage + Sav. parler'!X30)*0.2</f>
        <v>0</v>
      </c>
      <c r="D30" s="28">
        <f>SUM('[3]Encodage + Sav. parler'!X30)*0.2</f>
        <v>0</v>
      </c>
      <c r="E30" s="54">
        <f>SUM('[1]Encodage + Sav. parler'!X30)*0.2</f>
        <v>0</v>
      </c>
      <c r="F30" s="54">
        <f t="shared" si="1"/>
        <v>0</v>
      </c>
      <c r="G30" s="54">
        <f t="shared" si="2"/>
        <v>0</v>
      </c>
      <c r="H30" s="62"/>
      <c r="I30" s="36">
        <f>SUM('[1]Savoir écrire'!X30)*0.3</f>
        <v>0</v>
      </c>
      <c r="J30" s="36"/>
      <c r="K30" s="36"/>
      <c r="L30" s="36"/>
      <c r="M30" s="36"/>
      <c r="N30" s="67"/>
      <c r="O30" s="36">
        <f>SUM('[1]Savoir lire'!X30)*0.3</f>
        <v>0</v>
      </c>
      <c r="P30" s="36"/>
      <c r="Q30" s="36"/>
      <c r="R30" s="36"/>
      <c r="S30" s="36"/>
      <c r="T30" s="67"/>
      <c r="U30" s="36">
        <f>SUM('[1]Savoir ecouter'!X30)*0.2</f>
        <v>0</v>
      </c>
      <c r="V30" s="36"/>
      <c r="W30" s="36"/>
      <c r="X30" s="36"/>
      <c r="Y30" s="36"/>
      <c r="Z30" s="67"/>
      <c r="AA30" s="29">
        <f t="shared" si="9"/>
        <v>0</v>
      </c>
      <c r="AB30" s="29">
        <f t="shared" si="10"/>
        <v>0</v>
      </c>
      <c r="AC30" s="29">
        <f t="shared" si="11"/>
        <v>0</v>
      </c>
      <c r="AD30" s="29">
        <f t="shared" si="12"/>
        <v>0</v>
      </c>
      <c r="AE30" s="29">
        <f t="shared" si="13"/>
        <v>0</v>
      </c>
      <c r="AF30" s="40">
        <f t="shared" si="0"/>
        <v>25</v>
      </c>
    </row>
    <row r="31" spans="1:32" ht="15" thickBot="1" x14ac:dyDescent="0.35">
      <c r="A31" s="41">
        <v>26</v>
      </c>
      <c r="B31" s="26">
        <f>'[1]Encodage + Sav. parler'!B31</f>
        <v>0</v>
      </c>
      <c r="C31" s="27">
        <f>SUM('[2]Encodage + Sav. parler'!X31)*0.2</f>
        <v>0</v>
      </c>
      <c r="D31" s="28">
        <f>SUM('[3]Encodage + Sav. parler'!X31)*0.2</f>
        <v>0</v>
      </c>
      <c r="E31" s="54">
        <f>SUM('[1]Encodage + Sav. parler'!X31)*0.2</f>
        <v>0</v>
      </c>
      <c r="F31" s="54">
        <f t="shared" si="1"/>
        <v>0</v>
      </c>
      <c r="G31" s="54">
        <f t="shared" si="2"/>
        <v>0</v>
      </c>
      <c r="H31" s="62"/>
      <c r="I31" s="36">
        <f>SUM('[1]Savoir écrire'!X31)*0.3</f>
        <v>0</v>
      </c>
      <c r="J31" s="36"/>
      <c r="K31" s="36"/>
      <c r="L31" s="36"/>
      <c r="M31" s="36"/>
      <c r="N31" s="67"/>
      <c r="O31" s="36">
        <f>SUM('[1]Savoir lire'!X31)*0.3</f>
        <v>0</v>
      </c>
      <c r="P31" s="36"/>
      <c r="Q31" s="36"/>
      <c r="R31" s="36"/>
      <c r="S31" s="36"/>
      <c r="T31" s="67"/>
      <c r="U31" s="36">
        <f>SUM('[1]Savoir ecouter'!X31)*0.2</f>
        <v>0</v>
      </c>
      <c r="V31" s="36"/>
      <c r="W31" s="36"/>
      <c r="X31" s="36"/>
      <c r="Y31" s="36"/>
      <c r="Z31" s="67"/>
      <c r="AA31" s="29">
        <f t="shared" si="9"/>
        <v>0</v>
      </c>
      <c r="AB31" s="29">
        <f t="shared" si="10"/>
        <v>0</v>
      </c>
      <c r="AC31" s="29">
        <f t="shared" si="11"/>
        <v>0</v>
      </c>
      <c r="AD31" s="29">
        <f t="shared" si="12"/>
        <v>0</v>
      </c>
      <c r="AE31" s="29">
        <f t="shared" si="13"/>
        <v>0</v>
      </c>
      <c r="AF31" s="40">
        <f t="shared" si="0"/>
        <v>26</v>
      </c>
    </row>
    <row r="32" spans="1:32" ht="15" thickBot="1" x14ac:dyDescent="0.35">
      <c r="A32" s="41">
        <v>27</v>
      </c>
      <c r="B32" s="26">
        <f>'[1]Encodage + Sav. parler'!B32</f>
        <v>0</v>
      </c>
      <c r="C32" s="27">
        <f>SUM('[2]Encodage + Sav. parler'!X32)*0.2</f>
        <v>0</v>
      </c>
      <c r="D32" s="28">
        <f>SUM('[3]Encodage + Sav. parler'!X32)*0.2</f>
        <v>0</v>
      </c>
      <c r="E32" s="54">
        <f>SUM('[1]Encodage + Sav. parler'!X32)*0.2</f>
        <v>0</v>
      </c>
      <c r="F32" s="54">
        <f t="shared" si="1"/>
        <v>0</v>
      </c>
      <c r="G32" s="54">
        <f t="shared" si="2"/>
        <v>0</v>
      </c>
      <c r="H32" s="62"/>
      <c r="I32" s="36">
        <f>SUM('[1]Savoir écrire'!X32)*0.3</f>
        <v>0</v>
      </c>
      <c r="J32" s="36"/>
      <c r="K32" s="36"/>
      <c r="L32" s="36"/>
      <c r="M32" s="36"/>
      <c r="N32" s="67"/>
      <c r="O32" s="36">
        <f>SUM('[1]Savoir lire'!X32)*0.3</f>
        <v>0</v>
      </c>
      <c r="P32" s="36"/>
      <c r="Q32" s="36"/>
      <c r="R32" s="36"/>
      <c r="S32" s="36"/>
      <c r="T32" s="67"/>
      <c r="U32" s="36">
        <f>SUM('[1]Savoir ecouter'!X32)*0.2</f>
        <v>0</v>
      </c>
      <c r="V32" s="36"/>
      <c r="W32" s="36"/>
      <c r="X32" s="36"/>
      <c r="Y32" s="36"/>
      <c r="Z32" s="67"/>
      <c r="AA32" s="29">
        <f t="shared" si="9"/>
        <v>0</v>
      </c>
      <c r="AB32" s="29">
        <f t="shared" si="10"/>
        <v>0</v>
      </c>
      <c r="AC32" s="29">
        <f t="shared" si="11"/>
        <v>0</v>
      </c>
      <c r="AD32" s="29">
        <f t="shared" si="12"/>
        <v>0</v>
      </c>
      <c r="AE32" s="29">
        <f t="shared" si="13"/>
        <v>0</v>
      </c>
      <c r="AF32" s="40">
        <f t="shared" si="0"/>
        <v>27</v>
      </c>
    </row>
    <row r="33" spans="1:55" ht="15" thickBot="1" x14ac:dyDescent="0.35">
      <c r="A33" s="41">
        <v>28</v>
      </c>
      <c r="B33" s="26">
        <f>'[1]Encodage + Sav. parler'!B33</f>
        <v>0</v>
      </c>
      <c r="C33" s="27">
        <f>SUM('[2]Encodage + Sav. parler'!X33)*0.2</f>
        <v>0</v>
      </c>
      <c r="D33" s="28">
        <f>SUM('[3]Encodage + Sav. parler'!X33)*0.2</f>
        <v>0</v>
      </c>
      <c r="E33" s="54">
        <f>SUM('[1]Encodage + Sav. parler'!X33)*0.2</f>
        <v>0</v>
      </c>
      <c r="F33" s="54">
        <f t="shared" si="1"/>
        <v>0</v>
      </c>
      <c r="G33" s="54">
        <f t="shared" si="2"/>
        <v>0</v>
      </c>
      <c r="H33" s="62"/>
      <c r="I33" s="36">
        <f>SUM('[1]Savoir écrire'!X33)*0.3</f>
        <v>0</v>
      </c>
      <c r="J33" s="36"/>
      <c r="K33" s="36"/>
      <c r="L33" s="36"/>
      <c r="M33" s="36"/>
      <c r="N33" s="67"/>
      <c r="O33" s="36">
        <f>SUM('[1]Savoir lire'!X33)*0.3</f>
        <v>0</v>
      </c>
      <c r="P33" s="36"/>
      <c r="Q33" s="36"/>
      <c r="R33" s="36"/>
      <c r="S33" s="36"/>
      <c r="T33" s="67"/>
      <c r="U33" s="36">
        <f>SUM('[1]Savoir ecouter'!X33)*0.2</f>
        <v>0</v>
      </c>
      <c r="V33" s="36"/>
      <c r="W33" s="36"/>
      <c r="X33" s="36"/>
      <c r="Y33" s="36"/>
      <c r="Z33" s="67"/>
      <c r="AA33" s="29">
        <f t="shared" si="9"/>
        <v>0</v>
      </c>
      <c r="AB33" s="29">
        <f t="shared" si="10"/>
        <v>0</v>
      </c>
      <c r="AC33" s="29">
        <f t="shared" si="11"/>
        <v>0</v>
      </c>
      <c r="AD33" s="29">
        <f t="shared" si="12"/>
        <v>0</v>
      </c>
      <c r="AE33" s="29">
        <f t="shared" si="13"/>
        <v>0</v>
      </c>
      <c r="AF33" s="40">
        <f t="shared" si="0"/>
        <v>28</v>
      </c>
    </row>
    <row r="34" spans="1:55" ht="15" thickBot="1" x14ac:dyDescent="0.35">
      <c r="A34" s="41">
        <v>29</v>
      </c>
      <c r="B34" s="26">
        <f>'[1]Encodage + Sav. parler'!B34</f>
        <v>0</v>
      </c>
      <c r="C34" s="27">
        <f>SUM('[2]Encodage + Sav. parler'!X34)*0.2</f>
        <v>0</v>
      </c>
      <c r="D34" s="28">
        <f>SUM('[3]Encodage + Sav. parler'!X34)*0.2</f>
        <v>0</v>
      </c>
      <c r="E34" s="54">
        <f>SUM('[1]Encodage + Sav. parler'!X34)*0.2</f>
        <v>0</v>
      </c>
      <c r="F34" s="54">
        <f t="shared" si="1"/>
        <v>0</v>
      </c>
      <c r="G34" s="54">
        <f t="shared" si="2"/>
        <v>0</v>
      </c>
      <c r="H34" s="62"/>
      <c r="I34" s="36">
        <f>SUM('[1]Savoir écrire'!X34)*0.3</f>
        <v>0</v>
      </c>
      <c r="J34" s="36"/>
      <c r="K34" s="36"/>
      <c r="L34" s="36"/>
      <c r="M34" s="36"/>
      <c r="N34" s="67"/>
      <c r="O34" s="36">
        <f>SUM('[1]Savoir lire'!X34)*0.3</f>
        <v>0</v>
      </c>
      <c r="P34" s="36"/>
      <c r="Q34" s="36"/>
      <c r="R34" s="36"/>
      <c r="S34" s="36"/>
      <c r="T34" s="67"/>
      <c r="U34" s="36">
        <f>SUM('[1]Savoir ecouter'!X34)*0.2</f>
        <v>0</v>
      </c>
      <c r="V34" s="36"/>
      <c r="W34" s="36"/>
      <c r="X34" s="36"/>
      <c r="Y34" s="36"/>
      <c r="Z34" s="67"/>
      <c r="AA34" s="29">
        <f t="shared" si="9"/>
        <v>0</v>
      </c>
      <c r="AB34" s="29">
        <f t="shared" si="10"/>
        <v>0</v>
      </c>
      <c r="AC34" s="29">
        <f t="shared" si="11"/>
        <v>0</v>
      </c>
      <c r="AD34" s="29">
        <f t="shared" si="12"/>
        <v>0</v>
      </c>
      <c r="AE34" s="29">
        <f t="shared" si="13"/>
        <v>0</v>
      </c>
      <c r="AF34" s="40">
        <f t="shared" si="0"/>
        <v>29</v>
      </c>
    </row>
    <row r="35" spans="1:55" ht="15" thickBot="1" x14ac:dyDescent="0.35">
      <c r="A35" s="42">
        <v>30</v>
      </c>
      <c r="B35" s="43">
        <f>'[1]Encodage + Sav. parler'!B35</f>
        <v>0</v>
      </c>
      <c r="C35" s="119">
        <f>SUM('[2]Encodage + Sav. parler'!X35)*0.2</f>
        <v>0</v>
      </c>
      <c r="D35" s="120">
        <f>SUM('[3]Encodage + Sav. parler'!X35)*0.2</f>
        <v>0</v>
      </c>
      <c r="E35" s="54">
        <f>SUM('[1]Encodage + Sav. parler'!X35)*0.2</f>
        <v>0</v>
      </c>
      <c r="F35" s="121">
        <f t="shared" si="1"/>
        <v>0</v>
      </c>
      <c r="G35" s="121">
        <f t="shared" si="2"/>
        <v>0</v>
      </c>
      <c r="H35" s="63"/>
      <c r="I35" s="44">
        <f>SUM('[1]Savoir écrire'!X35)*0.3</f>
        <v>0</v>
      </c>
      <c r="J35" s="44"/>
      <c r="K35" s="44"/>
      <c r="L35" s="44"/>
      <c r="M35" s="44"/>
      <c r="N35" s="68"/>
      <c r="O35" s="44">
        <f>SUM('[1]Savoir lire'!X35)*0.3</f>
        <v>0</v>
      </c>
      <c r="P35" s="44"/>
      <c r="Q35" s="44"/>
      <c r="R35" s="44"/>
      <c r="S35" s="44"/>
      <c r="T35" s="68"/>
      <c r="U35" s="44">
        <f>SUM('[1]Savoir ecouter'!X35)*0.2</f>
        <v>0</v>
      </c>
      <c r="V35" s="44"/>
      <c r="W35" s="44"/>
      <c r="X35" s="44"/>
      <c r="Y35" s="44"/>
      <c r="Z35" s="68"/>
      <c r="AA35" s="29">
        <f t="shared" si="9"/>
        <v>0</v>
      </c>
      <c r="AB35" s="29">
        <f t="shared" si="10"/>
        <v>0</v>
      </c>
      <c r="AC35" s="29">
        <f t="shared" si="11"/>
        <v>0</v>
      </c>
      <c r="AD35" s="29">
        <f t="shared" si="12"/>
        <v>0</v>
      </c>
      <c r="AE35" s="29">
        <f t="shared" si="13"/>
        <v>0</v>
      </c>
      <c r="AF35" s="48">
        <f t="shared" si="0"/>
        <v>30</v>
      </c>
    </row>
    <row r="36" spans="1:55" x14ac:dyDescent="0.3">
      <c r="C36" s="122"/>
      <c r="D36" s="122"/>
      <c r="E36" s="122"/>
      <c r="F36" s="122"/>
      <c r="G36" s="122"/>
      <c r="H36" s="49"/>
      <c r="I36" s="49"/>
      <c r="J36" s="49"/>
      <c r="K36" s="49"/>
      <c r="L36" s="49"/>
      <c r="M36" s="49"/>
      <c r="N36" s="50"/>
      <c r="O36" s="49"/>
      <c r="P36" s="49"/>
      <c r="Q36" s="49"/>
      <c r="R36" s="49"/>
      <c r="S36" s="49"/>
      <c r="T36" s="50"/>
      <c r="U36" s="49"/>
      <c r="V36" s="49"/>
      <c r="W36" s="49"/>
      <c r="X36" s="49"/>
      <c r="Y36" s="49"/>
      <c r="Z36" s="50"/>
      <c r="AA36" s="49"/>
      <c r="AB36" s="49"/>
      <c r="AC36" s="49"/>
      <c r="AD36" s="49"/>
      <c r="AE36" s="49"/>
      <c r="AF36" s="24"/>
    </row>
    <row r="37" spans="1:55" x14ac:dyDescent="0.3"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50"/>
      <c r="O37" s="49"/>
      <c r="P37" s="49"/>
      <c r="Q37" s="49"/>
      <c r="R37" s="49"/>
      <c r="S37" s="49"/>
      <c r="T37" s="50"/>
      <c r="U37" s="49"/>
      <c r="V37" s="49"/>
      <c r="W37" s="49"/>
      <c r="X37" s="49"/>
      <c r="Y37" s="49"/>
      <c r="Z37" s="50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50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24"/>
    </row>
    <row r="38" spans="1:55" x14ac:dyDescent="0.3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</row>
    <row r="39" spans="1:55" x14ac:dyDescent="0.3"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</row>
    <row r="40" spans="1:55" x14ac:dyDescent="0.3"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</row>
    <row r="41" spans="1:55" x14ac:dyDescent="0.3"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</row>
    <row r="42" spans="1:55" x14ac:dyDescent="0.3"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</row>
    <row r="43" spans="1:55" x14ac:dyDescent="0.3"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</row>
    <row r="44" spans="1:55" x14ac:dyDescent="0.3"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</row>
    <row r="45" spans="1:55" x14ac:dyDescent="0.3"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</row>
    <row r="46" spans="1:55" x14ac:dyDescent="0.3"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</row>
    <row r="47" spans="1:55" x14ac:dyDescent="0.3"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</row>
    <row r="48" spans="1:55" x14ac:dyDescent="0.3"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</row>
    <row r="49" spans="3:54" x14ac:dyDescent="0.3"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</row>
    <row r="50" spans="3:54" x14ac:dyDescent="0.3"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</row>
    <row r="51" spans="3:54" x14ac:dyDescent="0.3"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</row>
    <row r="52" spans="3:54" x14ac:dyDescent="0.3"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</row>
    <row r="53" spans="3:54" x14ac:dyDescent="0.3"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</row>
    <row r="54" spans="3:54" x14ac:dyDescent="0.3"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</row>
    <row r="55" spans="3:54" x14ac:dyDescent="0.3"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</row>
    <row r="56" spans="3:54" x14ac:dyDescent="0.3"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</row>
    <row r="57" spans="3:54" x14ac:dyDescent="0.3"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</row>
    <row r="58" spans="3:54" x14ac:dyDescent="0.3"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</row>
    <row r="59" spans="3:54" x14ac:dyDescent="0.3"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</row>
    <row r="60" spans="3:54" x14ac:dyDescent="0.3"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</row>
    <row r="61" spans="3:54" x14ac:dyDescent="0.3"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</row>
    <row r="62" spans="3:54" x14ac:dyDescent="0.3"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</row>
    <row r="63" spans="3:54" x14ac:dyDescent="0.3"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</row>
    <row r="64" spans="3:54" x14ac:dyDescent="0.3"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</row>
    <row r="65" spans="3:54" x14ac:dyDescent="0.3"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</row>
    <row r="66" spans="3:54" x14ac:dyDescent="0.3"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</row>
    <row r="67" spans="3:54" x14ac:dyDescent="0.3"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</row>
    <row r="68" spans="3:54" x14ac:dyDescent="0.3"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</row>
    <row r="69" spans="3:54" x14ac:dyDescent="0.3"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</row>
    <row r="70" spans="3:54" x14ac:dyDescent="0.3"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</row>
    <row r="71" spans="3:54" x14ac:dyDescent="0.3"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</row>
    <row r="72" spans="3:54" x14ac:dyDescent="0.3"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</row>
    <row r="73" spans="3:54" x14ac:dyDescent="0.3"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</row>
    <row r="74" spans="3:54" x14ac:dyDescent="0.3"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</row>
    <row r="75" spans="3:54" x14ac:dyDescent="0.3"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</row>
    <row r="76" spans="3:54" x14ac:dyDescent="0.3"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</row>
    <row r="77" spans="3:54" x14ac:dyDescent="0.3"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</row>
    <row r="78" spans="3:54" x14ac:dyDescent="0.3"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</row>
    <row r="79" spans="3:54" x14ac:dyDescent="0.3"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</row>
    <row r="80" spans="3:54" x14ac:dyDescent="0.3"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</row>
    <row r="81" spans="3:54" x14ac:dyDescent="0.3"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</row>
    <row r="82" spans="3:54" x14ac:dyDescent="0.3"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</row>
    <row r="83" spans="3:54" x14ac:dyDescent="0.3"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</row>
    <row r="84" spans="3:54" x14ac:dyDescent="0.3"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</row>
    <row r="85" spans="3:54" x14ac:dyDescent="0.3"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</row>
    <row r="86" spans="3:54" x14ac:dyDescent="0.3"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</row>
    <row r="87" spans="3:54" x14ac:dyDescent="0.3"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</row>
    <row r="88" spans="3:54" x14ac:dyDescent="0.3"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</row>
    <row r="89" spans="3:54" x14ac:dyDescent="0.3"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</row>
    <row r="90" spans="3:54" x14ac:dyDescent="0.3"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</row>
    <row r="91" spans="3:54" x14ac:dyDescent="0.3"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</row>
    <row r="92" spans="3:54" x14ac:dyDescent="0.3"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</row>
    <row r="93" spans="3:54" x14ac:dyDescent="0.3"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</row>
    <row r="94" spans="3:54" x14ac:dyDescent="0.3"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</row>
    <row r="95" spans="3:54" x14ac:dyDescent="0.3"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</row>
    <row r="96" spans="3:54" x14ac:dyDescent="0.3"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</row>
    <row r="97" spans="3:54" x14ac:dyDescent="0.3"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</row>
    <row r="98" spans="3:54" x14ac:dyDescent="0.3"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</row>
    <row r="99" spans="3:54" x14ac:dyDescent="0.3"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</row>
    <row r="100" spans="3:54" x14ac:dyDescent="0.3"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3:54" x14ac:dyDescent="0.3"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</row>
    <row r="102" spans="3:54" x14ac:dyDescent="0.3"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</row>
    <row r="103" spans="3:54" x14ac:dyDescent="0.3"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</row>
    <row r="104" spans="3:54" x14ac:dyDescent="0.3"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</row>
    <row r="105" spans="3:54" x14ac:dyDescent="0.3"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</row>
    <row r="106" spans="3:54" x14ac:dyDescent="0.3"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  <c r="AY106" s="50"/>
      <c r="AZ106" s="50"/>
      <c r="BA106" s="50"/>
      <c r="BB106" s="50"/>
    </row>
    <row r="107" spans="3:54" x14ac:dyDescent="0.3"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</row>
    <row r="108" spans="3:54" x14ac:dyDescent="0.3"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</row>
    <row r="109" spans="3:54" x14ac:dyDescent="0.3"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</row>
    <row r="110" spans="3:54" x14ac:dyDescent="0.3"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</row>
    <row r="111" spans="3:54" x14ac:dyDescent="0.3"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</row>
    <row r="112" spans="3:54" x14ac:dyDescent="0.3"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</row>
    <row r="113" spans="3:54" x14ac:dyDescent="0.3"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</row>
    <row r="114" spans="3:54" x14ac:dyDescent="0.3"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  <c r="AY114" s="50"/>
      <c r="AZ114" s="50"/>
      <c r="BA114" s="50"/>
      <c r="BB114" s="50"/>
    </row>
    <row r="115" spans="3:54" x14ac:dyDescent="0.3"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</row>
    <row r="116" spans="3:54" x14ac:dyDescent="0.3"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</row>
    <row r="117" spans="3:54" x14ac:dyDescent="0.3"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</row>
    <row r="118" spans="3:54" x14ac:dyDescent="0.3"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  <c r="AZ118" s="50"/>
      <c r="BA118" s="50"/>
      <c r="BB118" s="50"/>
    </row>
    <row r="119" spans="3:54" x14ac:dyDescent="0.3"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</row>
    <row r="120" spans="3:54" x14ac:dyDescent="0.3"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</row>
    <row r="121" spans="3:54" x14ac:dyDescent="0.3"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</row>
    <row r="122" spans="3:54" x14ac:dyDescent="0.3"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</row>
    <row r="123" spans="3:54" x14ac:dyDescent="0.3"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50"/>
      <c r="BB123" s="50"/>
    </row>
    <row r="124" spans="3:54" x14ac:dyDescent="0.3"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</row>
    <row r="125" spans="3:54" x14ac:dyDescent="0.3"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</row>
    <row r="126" spans="3:54" x14ac:dyDescent="0.3"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</row>
    <row r="127" spans="3:54" x14ac:dyDescent="0.3"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</row>
    <row r="128" spans="3:54" ht="15" thickBot="1" x14ac:dyDescent="0.35"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</row>
    <row r="129" spans="3:54" x14ac:dyDescent="0.3"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</row>
    <row r="130" spans="3:54" ht="15" thickBot="1" x14ac:dyDescent="0.35"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</row>
    <row r="131" spans="3:54" x14ac:dyDescent="0.3"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</row>
    <row r="132" spans="3:54" x14ac:dyDescent="0.3"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</row>
  </sheetData>
  <mergeCells count="5">
    <mergeCell ref="C3:G3"/>
    <mergeCell ref="I3:M3"/>
    <mergeCell ref="O3:S3"/>
    <mergeCell ref="U3:Y3"/>
    <mergeCell ref="AA3:AE3"/>
  </mergeCells>
  <conditionalFormatting sqref="C6:H35">
    <cfRule type="colorScale" priority="18">
      <colorScale>
        <cfvo type="min"/>
        <cfvo type="formula" val="$C$5/2"/>
        <cfvo type="max"/>
        <color rgb="FFF8696B"/>
        <color rgb="FFFFEB84"/>
        <color rgb="FF63BE7B"/>
      </colorScale>
    </cfRule>
  </conditionalFormatting>
  <conditionalFormatting sqref="I6:N35 U6:Z35">
    <cfRule type="colorScale" priority="16">
      <colorScale>
        <cfvo type="min"/>
        <cfvo type="formula" val="$I$5/2"/>
        <cfvo type="max"/>
        <color rgb="FFF8696B"/>
        <color rgb="FFFFEB84"/>
        <color rgb="FF63BE7B"/>
      </colorScale>
    </cfRule>
  </conditionalFormatting>
  <conditionalFormatting sqref="O6:T35">
    <cfRule type="colorScale" priority="17">
      <colorScale>
        <cfvo type="min"/>
        <cfvo type="formula" val="$O$5/2"/>
        <cfvo type="max"/>
        <color rgb="FFF8696B"/>
        <color rgb="FFFFEB84"/>
        <color rgb="FF63BE7B"/>
      </colorScale>
    </cfRule>
  </conditionalFormatting>
  <conditionalFormatting sqref="AA6:AE35">
    <cfRule type="colorScale" priority="13">
      <colorScale>
        <cfvo type="min"/>
        <cfvo type="formula" val="$AA$5/2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132"/>
  <sheetViews>
    <sheetView zoomScale="70" zoomScaleNormal="70" workbookViewId="0">
      <selection activeCell="AD6" sqref="AD6:AD23"/>
    </sheetView>
  </sheetViews>
  <sheetFormatPr baseColWidth="10" defaultColWidth="11.44140625" defaultRowHeight="14.4" x14ac:dyDescent="0.3"/>
  <cols>
    <col min="1" max="1" width="11.44140625" style="2"/>
    <col min="2" max="2" width="34.44140625" style="2" customWidth="1"/>
    <col min="3" max="54" width="5.6640625" style="2" customWidth="1"/>
    <col min="55" max="16384" width="11.44140625" style="2"/>
  </cols>
  <sheetData>
    <row r="1" spans="1:54" ht="22.8" x14ac:dyDescent="0.4">
      <c r="A1" s="1" t="str">
        <f>'[1]Encodage + Sav. parler'!A1</f>
        <v>Bulletin</v>
      </c>
      <c r="C1" s="3" t="str">
        <f>'[1]Encodage + Sav. parler'!C1</f>
        <v xml:space="preserve">Classe de 4ème année 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6"/>
      <c r="AJ1" s="6"/>
      <c r="AK1" s="6" t="str">
        <f>'[1]Encodage + Sav. parler'!J1</f>
        <v>De Samblanx Nicolas</v>
      </c>
      <c r="AL1" s="6"/>
      <c r="AM1" s="6"/>
      <c r="AN1" s="6"/>
      <c r="AO1" s="6"/>
      <c r="AP1" s="6" t="str">
        <f>'[1]Encodage + Sav. parler'!R1</f>
        <v>Année 2023/2024</v>
      </c>
      <c r="AQ1" s="7"/>
      <c r="AR1" s="6"/>
      <c r="AS1" s="6"/>
      <c r="AT1" s="6"/>
      <c r="AU1" s="6"/>
      <c r="AV1" s="6"/>
      <c r="AW1" s="6"/>
      <c r="AX1" s="6"/>
      <c r="AY1" s="6"/>
      <c r="AZ1" s="6"/>
      <c r="BA1" s="6"/>
      <c r="BB1" s="8"/>
    </row>
    <row r="2" spans="1:54" ht="17.399999999999999" x14ac:dyDescent="0.3">
      <c r="C2" s="9"/>
      <c r="D2" s="53"/>
      <c r="E2" s="53"/>
      <c r="F2" s="53"/>
      <c r="G2" s="53"/>
      <c r="H2" s="53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2"/>
      <c r="AR2" s="10"/>
      <c r="AS2" s="10"/>
      <c r="AT2" s="11"/>
      <c r="AU2" s="11"/>
      <c r="AV2" s="11"/>
      <c r="AW2" s="11"/>
      <c r="AX2" s="11"/>
      <c r="AY2" s="11"/>
      <c r="AZ2" s="11"/>
      <c r="BA2" s="11"/>
      <c r="BB2" s="13"/>
    </row>
    <row r="3" spans="1:54" ht="288" customHeight="1" x14ac:dyDescent="0.3">
      <c r="B3" s="75" t="s">
        <v>0</v>
      </c>
      <c r="C3" s="139" t="s">
        <v>6</v>
      </c>
      <c r="D3" s="140"/>
      <c r="E3" s="140"/>
      <c r="F3" s="140"/>
      <c r="G3" s="141"/>
      <c r="H3" s="76"/>
      <c r="I3" s="142" t="s">
        <v>7</v>
      </c>
      <c r="J3" s="143"/>
      <c r="K3" s="143"/>
      <c r="L3" s="143"/>
      <c r="M3" s="144"/>
      <c r="N3" s="77"/>
      <c r="O3" s="142" t="s">
        <v>8</v>
      </c>
      <c r="P3" s="143"/>
      <c r="Q3" s="143"/>
      <c r="R3" s="143"/>
      <c r="S3" s="144"/>
      <c r="T3" s="15"/>
      <c r="U3" s="139" t="s">
        <v>9</v>
      </c>
      <c r="V3" s="140"/>
      <c r="W3" s="140"/>
      <c r="X3" s="140"/>
      <c r="Y3" s="141"/>
      <c r="Z3" s="15"/>
      <c r="AA3" s="145" t="s">
        <v>5</v>
      </c>
      <c r="AB3" s="146"/>
      <c r="AC3" s="146"/>
      <c r="AD3" s="146"/>
      <c r="AE3" s="147"/>
    </row>
    <row r="4" spans="1:54" ht="81" customHeight="1" thickBot="1" x14ac:dyDescent="0.35">
      <c r="B4" s="14"/>
      <c r="C4" s="78" t="s">
        <v>21</v>
      </c>
      <c r="D4" s="79" t="s">
        <v>22</v>
      </c>
      <c r="E4" s="79" t="s">
        <v>23</v>
      </c>
      <c r="F4" s="79" t="s">
        <v>5</v>
      </c>
      <c r="G4" s="79" t="s">
        <v>17</v>
      </c>
      <c r="H4" s="80"/>
      <c r="I4" s="78" t="s">
        <v>21</v>
      </c>
      <c r="J4" s="79" t="s">
        <v>22</v>
      </c>
      <c r="K4" s="79" t="s">
        <v>23</v>
      </c>
      <c r="L4" s="79" t="s">
        <v>5</v>
      </c>
      <c r="M4" s="79" t="s">
        <v>17</v>
      </c>
      <c r="N4" s="55"/>
      <c r="O4" s="78" t="s">
        <v>21</v>
      </c>
      <c r="P4" s="79" t="s">
        <v>22</v>
      </c>
      <c r="Q4" s="79" t="s">
        <v>23</v>
      </c>
      <c r="R4" s="79" t="s">
        <v>5</v>
      </c>
      <c r="S4" s="79" t="s">
        <v>17</v>
      </c>
      <c r="T4" s="110"/>
      <c r="U4" s="78" t="s">
        <v>21</v>
      </c>
      <c r="V4" s="79" t="s">
        <v>22</v>
      </c>
      <c r="W4" s="79" t="s">
        <v>23</v>
      </c>
      <c r="X4" s="79" t="s">
        <v>5</v>
      </c>
      <c r="Y4" s="79" t="s">
        <v>17</v>
      </c>
      <c r="Z4" s="55"/>
      <c r="AA4" s="15" t="s">
        <v>21</v>
      </c>
      <c r="AB4" s="111" t="s">
        <v>22</v>
      </c>
      <c r="AC4" s="111" t="s">
        <v>23</v>
      </c>
      <c r="AD4" s="111" t="s">
        <v>5</v>
      </c>
      <c r="AE4" s="78" t="s">
        <v>17</v>
      </c>
    </row>
    <row r="5" spans="1:54" ht="15" thickBot="1" x14ac:dyDescent="0.35">
      <c r="A5" s="19" t="s">
        <v>20</v>
      </c>
      <c r="C5" s="109">
        <v>30</v>
      </c>
      <c r="D5" s="81">
        <v>30</v>
      </c>
      <c r="E5" s="81">
        <v>30</v>
      </c>
      <c r="F5" s="81">
        <v>90</v>
      </c>
      <c r="G5" s="81">
        <v>100</v>
      </c>
      <c r="H5" s="109"/>
      <c r="I5" s="82">
        <v>30</v>
      </c>
      <c r="J5" s="82">
        <v>30</v>
      </c>
      <c r="K5" s="82">
        <v>30</v>
      </c>
      <c r="L5" s="82">
        <v>90</v>
      </c>
      <c r="M5" s="82">
        <v>100</v>
      </c>
      <c r="N5" s="109"/>
      <c r="O5" s="82">
        <v>30</v>
      </c>
      <c r="P5" s="82">
        <v>30</v>
      </c>
      <c r="Q5" s="82">
        <v>30</v>
      </c>
      <c r="R5" s="82">
        <v>90</v>
      </c>
      <c r="S5" s="82">
        <v>100</v>
      </c>
      <c r="T5" s="109"/>
      <c r="U5" s="81">
        <v>10</v>
      </c>
      <c r="V5" s="81">
        <v>10</v>
      </c>
      <c r="W5" s="81">
        <v>10</v>
      </c>
      <c r="X5" s="81">
        <v>30</v>
      </c>
      <c r="Y5" s="81">
        <v>100</v>
      </c>
      <c r="Z5" s="109"/>
      <c r="AA5" s="109">
        <v>100</v>
      </c>
      <c r="AB5" s="109">
        <v>100</v>
      </c>
      <c r="AC5" s="109">
        <v>100</v>
      </c>
      <c r="AD5" s="109">
        <v>300</v>
      </c>
      <c r="AE5" s="82">
        <v>100</v>
      </c>
      <c r="AF5" s="24"/>
    </row>
    <row r="6" spans="1:54" ht="15" thickBot="1" x14ac:dyDescent="0.35">
      <c r="A6" s="25">
        <v>1</v>
      </c>
      <c r="B6" s="26" t="str">
        <f>'[1]Encodage + Sav. parler'!B6</f>
        <v>MEUF Hfehfa</v>
      </c>
      <c r="C6" s="30">
        <f>'[2]Nombres et operations'!$X6*0.3</f>
        <v>18</v>
      </c>
      <c r="D6" s="30">
        <f>'[3]Nombres et operations'!$X6*0.3</f>
        <v>14.565217391304346</v>
      </c>
      <c r="E6" s="30">
        <f>'[1]Nombres et operations'!$X6*0.3</f>
        <v>12.484864672364671</v>
      </c>
      <c r="F6" s="85">
        <f>SUM(C6:E6)</f>
        <v>45.050082063669016</v>
      </c>
      <c r="G6" s="85">
        <f>F6/0.9</f>
        <v>50.055646737410015</v>
      </c>
      <c r="H6" s="85"/>
      <c r="I6" s="30">
        <f>[2]Grandeurs!$X6*0.3</f>
        <v>12.1875</v>
      </c>
      <c r="J6" s="30">
        <f>[3]Grandeurs!$X6*0.3</f>
        <v>21</v>
      </c>
      <c r="K6" s="30">
        <f>[1]Grandeurs!$X6*0.3</f>
        <v>15.091836734693878</v>
      </c>
      <c r="L6" s="30">
        <f>SUM(I6+J6+K6)</f>
        <v>48.279336734693878</v>
      </c>
      <c r="M6" s="30">
        <f>L6/0.9</f>
        <v>53.643707482993193</v>
      </c>
      <c r="N6" s="30"/>
      <c r="O6" s="30">
        <f>'[2]Solides et figures'!$X6*0.3</f>
        <v>18.428571428571427</v>
      </c>
      <c r="P6" s="30">
        <f>'[3]Solides et figures'!$X6*0.3</f>
        <v>16.875</v>
      </c>
      <c r="Q6" s="30">
        <f>'[1]Solides et figures'!$X6*0.3</f>
        <v>10.974683544303797</v>
      </c>
      <c r="R6" s="30">
        <f>SUM(O6:Q6)</f>
        <v>46.278254972875231</v>
      </c>
      <c r="S6" s="30">
        <f>R6/0.9</f>
        <v>51.420283303194701</v>
      </c>
      <c r="T6" s="30"/>
      <c r="U6" s="30">
        <f>'[2]Traitement de donnees'!$X6*0.1</f>
        <v>4</v>
      </c>
      <c r="V6" s="30">
        <f>'[3]Traitement de donnees'!$X6*0.1</f>
        <v>7</v>
      </c>
      <c r="W6" s="30">
        <f>'[1]Traitement de donnees'!$X6*0.1</f>
        <v>5.1520833333333336</v>
      </c>
      <c r="X6" s="30">
        <f>SUM(U6+V6+W6)</f>
        <v>16.152083333333334</v>
      </c>
      <c r="Y6" s="30">
        <f>X6/0.3</f>
        <v>53.840277777777779</v>
      </c>
      <c r="Z6" s="30"/>
      <c r="AA6" s="88">
        <f>C6+I6+O6+U6</f>
        <v>52.616071428571431</v>
      </c>
      <c r="AB6" s="88">
        <f>D6+J6+P6+V6</f>
        <v>59.440217391304344</v>
      </c>
      <c r="AC6" s="88">
        <f>E6+K6+Q6+W6</f>
        <v>43.703468284695688</v>
      </c>
      <c r="AD6" s="88">
        <f>SUM(AA6:AC6)</f>
        <v>155.75975710457146</v>
      </c>
      <c r="AE6" s="88">
        <f>AD6/3</f>
        <v>51.919919034857152</v>
      </c>
      <c r="AF6" s="34">
        <f t="shared" ref="AF6:AF35" si="0">A6</f>
        <v>1</v>
      </c>
    </row>
    <row r="7" spans="1:54" ht="15" thickBot="1" x14ac:dyDescent="0.35">
      <c r="A7" s="35">
        <v>2</v>
      </c>
      <c r="B7" s="26" t="str">
        <f>'[1]Encodage + Sav. parler'!B7</f>
        <v>QFCTDQ Cstji</v>
      </c>
      <c r="C7" s="30">
        <f>'[2]Nombres et operations'!$X7*0.3</f>
        <v>0.66666666666666663</v>
      </c>
      <c r="D7" s="30">
        <f>'[3]Nombres et operations'!$X7*0.3</f>
        <v>0</v>
      </c>
      <c r="E7" s="30">
        <f>'[1]Nombres et operations'!$X7*0.3</f>
        <v>0.27510683760683763</v>
      </c>
      <c r="F7" s="85">
        <f t="shared" ref="F7:F35" si="1">SUM(C7:E7)</f>
        <v>0.94177350427350426</v>
      </c>
      <c r="G7" s="85">
        <f t="shared" ref="G7:G35" si="2">F7/0.9</f>
        <v>1.046415004748338</v>
      </c>
      <c r="H7" s="85"/>
      <c r="I7" s="30">
        <f>[2]Grandeurs!$X7*0.3</f>
        <v>0.9375</v>
      </c>
      <c r="J7" s="30">
        <f>[3]Grandeurs!$X7*0.3</f>
        <v>1.3333333333333333</v>
      </c>
      <c r="K7" s="30">
        <f>[1]Grandeurs!$X7*0.3</f>
        <v>9.0673469387755077</v>
      </c>
      <c r="L7" s="30">
        <f t="shared" ref="L7:L35" si="3">SUM(I7+J7+K7)</f>
        <v>11.33818027210884</v>
      </c>
      <c r="M7" s="30">
        <f t="shared" ref="M7:M35" si="4">L7/0.9</f>
        <v>12.597978080120933</v>
      </c>
      <c r="N7" s="37"/>
      <c r="O7" s="30">
        <f>'[2]Solides et figures'!$X7*0.3</f>
        <v>0.8571428571428571</v>
      </c>
      <c r="P7" s="30">
        <f>'[3]Solides et figures'!$X7*0.3</f>
        <v>0.375</v>
      </c>
      <c r="Q7" s="30">
        <f>'[1]Solides et figures'!$X7*0.3</f>
        <v>3.037974683544304</v>
      </c>
      <c r="R7" s="30">
        <f t="shared" ref="R7:R35" si="5">SUM(O7:Q7)</f>
        <v>4.2701175406871617</v>
      </c>
      <c r="S7" s="30">
        <f t="shared" ref="S7:S35" si="6">R7/0.9</f>
        <v>4.7445750452079576</v>
      </c>
      <c r="T7" s="37"/>
      <c r="U7" s="30">
        <f>'[2]Traitement de donnees'!$X7*0.1</f>
        <v>0</v>
      </c>
      <c r="V7" s="30">
        <f>'[3]Traitement de donnees'!$X7*0.1</f>
        <v>0</v>
      </c>
      <c r="W7" s="30">
        <f>'[1]Traitement de donnees'!$X7*0.1</f>
        <v>0.2</v>
      </c>
      <c r="X7" s="30">
        <f t="shared" ref="X7:X35" si="7">SUM(U7+V7+W7)</f>
        <v>0.2</v>
      </c>
      <c r="Y7" s="30">
        <f t="shared" ref="Y7:Y35" si="8">X7/0.3</f>
        <v>0.66666666666666674</v>
      </c>
      <c r="Z7" s="37"/>
      <c r="AA7" s="88">
        <f t="shared" ref="AA7:AC35" si="9">C7+I7+O7+U7</f>
        <v>2.4613095238095237</v>
      </c>
      <c r="AB7" s="88">
        <f t="shared" si="9"/>
        <v>1.7083333333333333</v>
      </c>
      <c r="AC7" s="88">
        <f t="shared" si="9"/>
        <v>12.580428459926649</v>
      </c>
      <c r="AD7" s="88">
        <f t="shared" ref="AD7:AD35" si="10">SUM(AA7:AC7)</f>
        <v>16.750071317069505</v>
      </c>
      <c r="AE7" s="88">
        <f t="shared" ref="AE7:AE35" si="11">AD7/3</f>
        <v>5.583357105689835</v>
      </c>
      <c r="AF7" s="40">
        <f t="shared" si="0"/>
        <v>2</v>
      </c>
    </row>
    <row r="8" spans="1:54" ht="15" thickBot="1" x14ac:dyDescent="0.35">
      <c r="A8" s="35">
        <v>3</v>
      </c>
      <c r="B8" s="26" t="str">
        <f>'[1]Encodage + Sav. parler'!B8</f>
        <v>ZLPGW Mmvnufyn</v>
      </c>
      <c r="C8" s="30">
        <f>'[2]Nombres et operations'!$X8*0.3</f>
        <v>8</v>
      </c>
      <c r="D8" s="30">
        <f>'[3]Nombres et operations'!$X8*0.3</f>
        <v>4.8837209302325579</v>
      </c>
      <c r="E8" s="30">
        <f>'[1]Nombres et operations'!$X8*0.3</f>
        <v>5.9638836772983108</v>
      </c>
      <c r="F8" s="85">
        <f t="shared" si="1"/>
        <v>18.847604607530869</v>
      </c>
      <c r="G8" s="85">
        <f t="shared" si="2"/>
        <v>20.94178289725652</v>
      </c>
      <c r="H8" s="85"/>
      <c r="I8" s="30">
        <f>[2]Grandeurs!$X8*0.3</f>
        <v>11.25</v>
      </c>
      <c r="J8" s="30">
        <f>[3]Grandeurs!$X8*0.3</f>
        <v>18.999999999999996</v>
      </c>
      <c r="K8" s="30">
        <f>[1]Grandeurs!$X8*0.3</f>
        <v>16.034693877551017</v>
      </c>
      <c r="L8" s="30">
        <f t="shared" si="3"/>
        <v>46.284693877551014</v>
      </c>
      <c r="M8" s="30">
        <f t="shared" si="4"/>
        <v>51.427437641723344</v>
      </c>
      <c r="N8" s="37"/>
      <c r="O8" s="30">
        <f>'[2]Solides et figures'!$X8*0.3</f>
        <v>21</v>
      </c>
      <c r="P8" s="30">
        <f>'[3]Solides et figures'!$X8*0.3</f>
        <v>13.125</v>
      </c>
      <c r="Q8" s="30">
        <f>'[1]Solides et figures'!$X8*0.3</f>
        <v>11.186440677966102</v>
      </c>
      <c r="R8" s="30">
        <f t="shared" si="5"/>
        <v>45.311440677966104</v>
      </c>
      <c r="S8" s="30">
        <f t="shared" si="6"/>
        <v>50.346045197740111</v>
      </c>
      <c r="T8" s="37"/>
      <c r="U8" s="30">
        <f>'[2]Traitement de donnees'!$X8*0.1</f>
        <v>4.5</v>
      </c>
      <c r="V8" s="30">
        <f>'[3]Traitement de donnees'!$X8*0.1</f>
        <v>5</v>
      </c>
      <c r="W8" s="30">
        <f>'[1]Traitement de donnees'!$X8*0.1</f>
        <v>3.5291666666666668</v>
      </c>
      <c r="X8" s="30">
        <f t="shared" si="7"/>
        <v>13.029166666666667</v>
      </c>
      <c r="Y8" s="30">
        <f t="shared" si="8"/>
        <v>43.430555555555557</v>
      </c>
      <c r="Z8" s="37"/>
      <c r="AA8" s="88">
        <f t="shared" si="9"/>
        <v>44.75</v>
      </c>
      <c r="AB8" s="88">
        <f t="shared" si="9"/>
        <v>42.008720930232556</v>
      </c>
      <c r="AC8" s="88">
        <f t="shared" si="9"/>
        <v>36.714184899482099</v>
      </c>
      <c r="AD8" s="88">
        <f t="shared" si="10"/>
        <v>123.47290582971465</v>
      </c>
      <c r="AE8" s="88">
        <f t="shared" si="11"/>
        <v>41.157635276571547</v>
      </c>
      <c r="AF8" s="40">
        <f t="shared" si="0"/>
        <v>3</v>
      </c>
    </row>
    <row r="9" spans="1:54" ht="15" thickBot="1" x14ac:dyDescent="0.35">
      <c r="A9" s="35">
        <v>4</v>
      </c>
      <c r="B9" s="26" t="str">
        <f>'[1]Encodage + Sav. parler'!B9</f>
        <v>BYLGGRPWAFFM Fbeozwbe</v>
      </c>
      <c r="C9" s="30">
        <f>'[2]Nombres et operations'!$X9*0.3</f>
        <v>8</v>
      </c>
      <c r="D9" s="30">
        <f>'[3]Nombres et operations'!$X9*0.3</f>
        <v>17.391304347826086</v>
      </c>
      <c r="E9" s="30">
        <f>'[1]Nombres et operations'!$X9*0.3</f>
        <v>8.4232549857549852</v>
      </c>
      <c r="F9" s="85">
        <f t="shared" si="1"/>
        <v>33.814559333581073</v>
      </c>
      <c r="G9" s="85">
        <f t="shared" si="2"/>
        <v>37.57173259286786</v>
      </c>
      <c r="H9" s="85"/>
      <c r="I9" s="30">
        <f>[2]Grandeurs!$X9*0.3</f>
        <v>12.1875</v>
      </c>
      <c r="J9" s="30">
        <f>[3]Grandeurs!$X9*0.3</f>
        <v>17</v>
      </c>
      <c r="K9" s="30">
        <f>[1]Grandeurs!$X9*0.3</f>
        <v>13.561224489795917</v>
      </c>
      <c r="L9" s="30">
        <f t="shared" si="3"/>
        <v>42.748724489795919</v>
      </c>
      <c r="M9" s="30">
        <f t="shared" si="4"/>
        <v>47.49858276643991</v>
      </c>
      <c r="N9" s="37"/>
      <c r="O9" s="30">
        <f>'[2]Solides et figures'!$X9*0.3</f>
        <v>15.857142857142858</v>
      </c>
      <c r="P9" s="30">
        <f>'[3]Solides et figures'!$X9*0.3</f>
        <v>12.75</v>
      </c>
      <c r="Q9" s="30">
        <f>'[1]Solides et figures'!$X9*0.3</f>
        <v>9.3797468354430382</v>
      </c>
      <c r="R9" s="30">
        <f t="shared" si="5"/>
        <v>37.986889692585898</v>
      </c>
      <c r="S9" s="30">
        <f t="shared" si="6"/>
        <v>42.207655213984332</v>
      </c>
      <c r="T9" s="37"/>
      <c r="U9" s="30">
        <f>'[2]Traitement de donnees'!$X9*0.1</f>
        <v>4.5</v>
      </c>
      <c r="V9" s="30">
        <f>'[3]Traitement de donnees'!$X9*0.1</f>
        <v>5</v>
      </c>
      <c r="W9" s="30">
        <f>'[1]Traitement de donnees'!$X9*0.1</f>
        <v>3.85</v>
      </c>
      <c r="X9" s="30">
        <f t="shared" si="7"/>
        <v>13.35</v>
      </c>
      <c r="Y9" s="30">
        <f t="shared" si="8"/>
        <v>44.5</v>
      </c>
      <c r="Z9" s="37"/>
      <c r="AA9" s="88">
        <f t="shared" si="9"/>
        <v>40.544642857142861</v>
      </c>
      <c r="AB9" s="88">
        <f t="shared" si="9"/>
        <v>52.141304347826086</v>
      </c>
      <c r="AC9" s="88">
        <f t="shared" si="9"/>
        <v>35.214226310993944</v>
      </c>
      <c r="AD9" s="88">
        <f t="shared" si="10"/>
        <v>127.9001735159629</v>
      </c>
      <c r="AE9" s="88">
        <f t="shared" si="11"/>
        <v>42.633391171987633</v>
      </c>
      <c r="AF9" s="40">
        <f t="shared" si="0"/>
        <v>4</v>
      </c>
    </row>
    <row r="10" spans="1:54" ht="15" thickBot="1" x14ac:dyDescent="0.35">
      <c r="A10" s="35">
        <v>5</v>
      </c>
      <c r="B10" s="26" t="str">
        <f>'[1]Encodage + Sav. parler'!B10</f>
        <v>CZUWKE Dbzzvsz</v>
      </c>
      <c r="C10" s="30">
        <f>'[2]Nombres et operations'!$X10*0.3</f>
        <v>9.3333333333333321</v>
      </c>
      <c r="D10" s="30">
        <f>'[3]Nombres et operations'!$X10*0.3</f>
        <v>25.217391304347824</v>
      </c>
      <c r="E10" s="30">
        <f>'[1]Nombres et operations'!$X10*0.3</f>
        <v>20.60363247863248</v>
      </c>
      <c r="F10" s="85">
        <f t="shared" si="1"/>
        <v>55.154357116313633</v>
      </c>
      <c r="G10" s="85">
        <f t="shared" si="2"/>
        <v>61.282619018126255</v>
      </c>
      <c r="H10" s="85"/>
      <c r="I10" s="30">
        <f>[2]Grandeurs!$X10*0.3</f>
        <v>10.3125</v>
      </c>
      <c r="J10" s="30">
        <f>[3]Grandeurs!$X10*0.3</f>
        <v>21.999999999999996</v>
      </c>
      <c r="K10" s="30">
        <f>[1]Grandeurs!$X10*0.3</f>
        <v>23.302040816326528</v>
      </c>
      <c r="L10" s="30">
        <f t="shared" si="3"/>
        <v>55.614540816326524</v>
      </c>
      <c r="M10" s="30">
        <f t="shared" si="4"/>
        <v>61.793934240362802</v>
      </c>
      <c r="N10" s="37"/>
      <c r="O10" s="30">
        <f>'[2]Solides et figures'!$X10*0.3</f>
        <v>23.571428571428569</v>
      </c>
      <c r="P10" s="30">
        <f>'[3]Solides et figures'!$X10*0.3</f>
        <v>16.125</v>
      </c>
      <c r="Q10" s="30">
        <f>'[1]Solides et figures'!$X10*0.3</f>
        <v>18.075949367088608</v>
      </c>
      <c r="R10" s="30">
        <f t="shared" si="5"/>
        <v>57.772377938517181</v>
      </c>
      <c r="S10" s="30">
        <f t="shared" si="6"/>
        <v>64.191531042796868</v>
      </c>
      <c r="T10" s="37"/>
      <c r="U10" s="30">
        <f>'[2]Traitement de donnees'!$X10*0.1</f>
        <v>8.5</v>
      </c>
      <c r="V10" s="30">
        <f>'[3]Traitement de donnees'!$X10*0.1</f>
        <v>8.75</v>
      </c>
      <c r="W10" s="30">
        <f>'[1]Traitement de donnees'!$X10*0.1</f>
        <v>6.7687500000000007</v>
      </c>
      <c r="X10" s="30">
        <f t="shared" si="7"/>
        <v>24.018750000000001</v>
      </c>
      <c r="Y10" s="30">
        <f t="shared" si="8"/>
        <v>80.0625</v>
      </c>
      <c r="Z10" s="37"/>
      <c r="AA10" s="88">
        <f t="shared" si="9"/>
        <v>51.717261904761898</v>
      </c>
      <c r="AB10" s="88">
        <f t="shared" si="9"/>
        <v>72.092391304347814</v>
      </c>
      <c r="AC10" s="88">
        <f t="shared" si="9"/>
        <v>68.75037266204761</v>
      </c>
      <c r="AD10" s="88">
        <f t="shared" si="10"/>
        <v>192.56002587115734</v>
      </c>
      <c r="AE10" s="88">
        <f t="shared" si="11"/>
        <v>64.186675290385779</v>
      </c>
      <c r="AF10" s="40">
        <f t="shared" si="0"/>
        <v>5</v>
      </c>
    </row>
    <row r="11" spans="1:54" ht="15" thickBot="1" x14ac:dyDescent="0.35">
      <c r="A11" s="35">
        <v>6</v>
      </c>
      <c r="B11" s="26" t="str">
        <f>'[1]Encodage + Sav. parler'!B11</f>
        <v>NGRPFYX Kzfmy</v>
      </c>
      <c r="C11" s="30">
        <f>'[2]Nombres et operations'!$X11*0.3</f>
        <v>19.333333333333332</v>
      </c>
      <c r="D11" s="30">
        <f>'[3]Nombres et operations'!$X11*0.3</f>
        <v>14.130434782608695</v>
      </c>
      <c r="E11" s="30">
        <f>'[1]Nombres et operations'!$X11*0.3</f>
        <v>18.077813390313391</v>
      </c>
      <c r="F11" s="85">
        <f t="shared" si="1"/>
        <v>51.541581506255426</v>
      </c>
      <c r="G11" s="85">
        <f t="shared" si="2"/>
        <v>57.268423895839362</v>
      </c>
      <c r="H11" s="85"/>
      <c r="I11" s="30">
        <f>[2]Grandeurs!$X11*0.3</f>
        <v>15.9375</v>
      </c>
      <c r="J11" s="30">
        <f>[3]Grandeurs!$X11*0.3</f>
        <v>23.666666666666664</v>
      </c>
      <c r="K11" s="30">
        <f>[1]Grandeurs!$X11*0.3</f>
        <v>20.565306122448977</v>
      </c>
      <c r="L11" s="30">
        <f t="shared" si="3"/>
        <v>60.169472789115645</v>
      </c>
      <c r="M11" s="30">
        <f t="shared" si="4"/>
        <v>66.854969765684046</v>
      </c>
      <c r="N11" s="37"/>
      <c r="O11" s="30">
        <f>'[2]Solides et figures'!$X11*0.3</f>
        <v>22.714285714285712</v>
      </c>
      <c r="P11" s="30">
        <f>'[3]Solides et figures'!$X11*0.3</f>
        <v>17.625</v>
      </c>
      <c r="Q11" s="30">
        <f>'[1]Solides et figures'!$X11*0.3</f>
        <v>13.215189873417719</v>
      </c>
      <c r="R11" s="30">
        <f t="shared" si="5"/>
        <v>53.554475587703429</v>
      </c>
      <c r="S11" s="30">
        <f t="shared" si="6"/>
        <v>59.504972875226031</v>
      </c>
      <c r="T11" s="37"/>
      <c r="U11" s="30">
        <f>'[2]Traitement de donnees'!$X11*0.1</f>
        <v>5.8333333333333339</v>
      </c>
      <c r="V11" s="30">
        <f>'[3]Traitement de donnees'!$X11*0.1</f>
        <v>6</v>
      </c>
      <c r="W11" s="30">
        <f>'[1]Traitement de donnees'!$X11*0.1</f>
        <v>4.0833333333333339</v>
      </c>
      <c r="X11" s="30">
        <f t="shared" si="7"/>
        <v>15.916666666666668</v>
      </c>
      <c r="Y11" s="30">
        <f t="shared" si="8"/>
        <v>53.055555555555564</v>
      </c>
      <c r="Z11" s="37"/>
      <c r="AA11" s="88">
        <f t="shared" si="9"/>
        <v>63.818452380952372</v>
      </c>
      <c r="AB11" s="88">
        <f t="shared" si="9"/>
        <v>61.42210144927536</v>
      </c>
      <c r="AC11" s="88">
        <f t="shared" si="9"/>
        <v>55.941642719513425</v>
      </c>
      <c r="AD11" s="88">
        <f t="shared" si="10"/>
        <v>181.18219654974115</v>
      </c>
      <c r="AE11" s="88">
        <f t="shared" si="11"/>
        <v>60.394065516580383</v>
      </c>
      <c r="AF11" s="40">
        <f t="shared" si="0"/>
        <v>6</v>
      </c>
    </row>
    <row r="12" spans="1:54" ht="15" thickBot="1" x14ac:dyDescent="0.35">
      <c r="A12" s="35">
        <v>7</v>
      </c>
      <c r="B12" s="26" t="str">
        <f>'[1]Encodage + Sav. parler'!B12</f>
        <v>JUF Omjvhjm</v>
      </c>
      <c r="C12" s="30">
        <f>'[2]Nombres et operations'!$X12*0.3</f>
        <v>30</v>
      </c>
      <c r="D12" s="30">
        <f>'[3]Nombres et operations'!$X12*0.3</f>
        <v>30</v>
      </c>
      <c r="E12" s="30">
        <f>'[1]Nombres et operations'!$X12*0.3</f>
        <v>28.113425925925924</v>
      </c>
      <c r="F12" s="85">
        <f t="shared" si="1"/>
        <v>88.113425925925924</v>
      </c>
      <c r="G12" s="85">
        <f t="shared" si="2"/>
        <v>97.90380658436213</v>
      </c>
      <c r="H12" s="85"/>
      <c r="I12" s="30">
        <f>[2]Grandeurs!$X12*0.3</f>
        <v>28.125</v>
      </c>
      <c r="J12" s="30">
        <f>[3]Grandeurs!$X12*0.3</f>
        <v>30</v>
      </c>
      <c r="K12" s="30">
        <f>[1]Grandeurs!$X12*0.3</f>
        <v>28.775510204081634</v>
      </c>
      <c r="L12" s="30">
        <f t="shared" si="3"/>
        <v>86.900510204081627</v>
      </c>
      <c r="M12" s="30">
        <f t="shared" si="4"/>
        <v>96.556122448979579</v>
      </c>
      <c r="N12" s="37"/>
      <c r="O12" s="30">
        <f>'[2]Solides et figures'!$X12*0.3</f>
        <v>27.428571428571427</v>
      </c>
      <c r="P12" s="30">
        <f>'[3]Solides et figures'!$X12*0.3</f>
        <v>29.625</v>
      </c>
      <c r="Q12" s="30">
        <f>'[1]Solides et figures'!$X12*0.3</f>
        <v>24.607594936708864</v>
      </c>
      <c r="R12" s="30">
        <f t="shared" si="5"/>
        <v>81.661166365280295</v>
      </c>
      <c r="S12" s="30">
        <f t="shared" si="6"/>
        <v>90.734629294755877</v>
      </c>
      <c r="T12" s="37"/>
      <c r="U12" s="30">
        <f>'[2]Traitement de donnees'!$X12*0.1</f>
        <v>9.3333333333333339</v>
      </c>
      <c r="V12" s="30">
        <f>'[3]Traitement de donnees'!$X12*0.1</f>
        <v>10</v>
      </c>
      <c r="W12" s="30">
        <f>'[1]Traitement de donnees'!$X12*0.1</f>
        <v>9.53125</v>
      </c>
      <c r="X12" s="30">
        <f t="shared" si="7"/>
        <v>28.864583333333336</v>
      </c>
      <c r="Y12" s="30">
        <f t="shared" si="8"/>
        <v>96.215277777777786</v>
      </c>
      <c r="Z12" s="37"/>
      <c r="AA12" s="88">
        <f t="shared" si="9"/>
        <v>94.886904761904759</v>
      </c>
      <c r="AB12" s="88">
        <f t="shared" si="9"/>
        <v>99.625</v>
      </c>
      <c r="AC12" s="88">
        <f t="shared" si="9"/>
        <v>91.027781066716415</v>
      </c>
      <c r="AD12" s="88">
        <f t="shared" si="10"/>
        <v>285.53968582862115</v>
      </c>
      <c r="AE12" s="88">
        <f t="shared" si="11"/>
        <v>95.179895276207048</v>
      </c>
      <c r="AF12" s="40">
        <f t="shared" si="0"/>
        <v>7</v>
      </c>
    </row>
    <row r="13" spans="1:54" ht="15" thickBot="1" x14ac:dyDescent="0.35">
      <c r="A13" s="35">
        <v>8</v>
      </c>
      <c r="B13" s="26" t="str">
        <f>'[1]Encodage + Sav. parler'!B13</f>
        <v>FIWGYBFGJI Qchucznjx</v>
      </c>
      <c r="C13" s="30">
        <f>'[2]Nombres et operations'!$X13*0.3</f>
        <v>8.6666666666666661</v>
      </c>
      <c r="D13" s="30">
        <f>'[3]Nombres et operations'!$X13*0.3</f>
        <v>3.3962264150943398</v>
      </c>
      <c r="E13" s="30">
        <f>'[1]Nombres et operations'!$X13*0.3</f>
        <v>8.4713319088319086</v>
      </c>
      <c r="F13" s="85">
        <f t="shared" si="1"/>
        <v>20.534224990592914</v>
      </c>
      <c r="G13" s="85">
        <f t="shared" si="2"/>
        <v>22.815805545103238</v>
      </c>
      <c r="H13" s="85"/>
      <c r="I13" s="30">
        <f>[2]Grandeurs!$X13*0.3</f>
        <v>15.9375</v>
      </c>
      <c r="J13" s="30">
        <f>[3]Grandeurs!$X13*0.3</f>
        <v>10.999999999999998</v>
      </c>
      <c r="K13" s="30">
        <f>[1]Grandeurs!$X13*0.3</f>
        <v>14.773469387755101</v>
      </c>
      <c r="L13" s="30">
        <f t="shared" si="3"/>
        <v>41.7109693877551</v>
      </c>
      <c r="M13" s="30">
        <f t="shared" si="4"/>
        <v>46.345521541950113</v>
      </c>
      <c r="N13" s="37"/>
      <c r="O13" s="30">
        <f>'[2]Solides et figures'!$X13*0.3</f>
        <v>13.714285714285714</v>
      </c>
      <c r="P13" s="30">
        <f>'[3]Solides et figures'!$X13*0.3</f>
        <v>4.5</v>
      </c>
      <c r="Q13" s="30">
        <f>'[1]Solides et figures'!$X13*0.3</f>
        <v>7.1999999999999984</v>
      </c>
      <c r="R13" s="30">
        <f t="shared" si="5"/>
        <v>25.414285714285715</v>
      </c>
      <c r="S13" s="30">
        <f t="shared" si="6"/>
        <v>28.238095238095237</v>
      </c>
      <c r="T13" s="37"/>
      <c r="U13" s="30">
        <f>'[2]Traitement de donnees'!$X13*0.1</f>
        <v>4.5</v>
      </c>
      <c r="V13" s="30">
        <f>'[3]Traitement de donnees'!$X13*0.1</f>
        <v>2</v>
      </c>
      <c r="W13" s="30">
        <f>'[1]Traitement de donnees'!$X13*0.1</f>
        <v>2.7625000000000002</v>
      </c>
      <c r="X13" s="30">
        <f t="shared" si="7"/>
        <v>9.2624999999999993</v>
      </c>
      <c r="Y13" s="30">
        <f t="shared" si="8"/>
        <v>30.875</v>
      </c>
      <c r="Z13" s="37"/>
      <c r="AA13" s="88">
        <f t="shared" si="9"/>
        <v>42.81845238095238</v>
      </c>
      <c r="AB13" s="88">
        <f t="shared" si="9"/>
        <v>20.89622641509434</v>
      </c>
      <c r="AC13" s="88">
        <f t="shared" si="9"/>
        <v>33.207301296587012</v>
      </c>
      <c r="AD13" s="88">
        <f t="shared" si="10"/>
        <v>96.921980092633731</v>
      </c>
      <c r="AE13" s="88">
        <f t="shared" si="11"/>
        <v>32.307326697544575</v>
      </c>
      <c r="AF13" s="40">
        <f t="shared" si="0"/>
        <v>8</v>
      </c>
    </row>
    <row r="14" spans="1:54" ht="15" thickBot="1" x14ac:dyDescent="0.35">
      <c r="A14" s="35">
        <v>9</v>
      </c>
      <c r="B14" s="26" t="str">
        <f>'[1]Encodage + Sav. parler'!B14</f>
        <v>K&amp;#600;MYPDD JAQDIGQ Kyznuzp</v>
      </c>
      <c r="C14" s="30">
        <f>'[2]Nombres et operations'!$X14*0.3</f>
        <v>16</v>
      </c>
      <c r="D14" s="30">
        <f>'[3]Nombres et operations'!$X14*0.3</f>
        <v>20.593220338983048</v>
      </c>
      <c r="E14" s="30">
        <f>'[1]Nombres et operations'!$X14*0.3</f>
        <v>15.277777777777779</v>
      </c>
      <c r="F14" s="85">
        <f t="shared" si="1"/>
        <v>51.870998116760823</v>
      </c>
      <c r="G14" s="85">
        <f t="shared" si="2"/>
        <v>57.634442351956466</v>
      </c>
      <c r="H14" s="85"/>
      <c r="I14" s="30">
        <f>[2]Grandeurs!$X14*0.3</f>
        <v>12.1875</v>
      </c>
      <c r="J14" s="30">
        <f>[3]Grandeurs!$X14*0.3</f>
        <v>24</v>
      </c>
      <c r="K14" s="30">
        <f>[1]Grandeurs!$X14*0.3</f>
        <v>21.802040816326528</v>
      </c>
      <c r="L14" s="30">
        <f t="shared" si="3"/>
        <v>57.989540816326524</v>
      </c>
      <c r="M14" s="30">
        <f t="shared" si="4"/>
        <v>64.432823129251688</v>
      </c>
      <c r="N14" s="37"/>
      <c r="O14" s="30">
        <f>'[2]Solides et figures'!$X14*0.3</f>
        <v>20.571428571428569</v>
      </c>
      <c r="P14" s="30">
        <f>'[3]Solides et figures'!$X14*0.3</f>
        <v>21</v>
      </c>
      <c r="Q14" s="30">
        <f>'[1]Solides et figures'!$X14*0.3</f>
        <v>11.39240506329114</v>
      </c>
      <c r="R14" s="30">
        <f t="shared" si="5"/>
        <v>52.963833634719705</v>
      </c>
      <c r="S14" s="30">
        <f t="shared" si="6"/>
        <v>58.848704038577452</v>
      </c>
      <c r="T14" s="37"/>
      <c r="U14" s="30">
        <f>'[2]Traitement de donnees'!$X14*0.1</f>
        <v>4.666666666666667</v>
      </c>
      <c r="V14" s="30">
        <f>'[3]Traitement de donnees'!$X14*0.1</f>
        <v>6.75</v>
      </c>
      <c r="W14" s="30">
        <f>'[1]Traitement de donnees'!$X14*0.1</f>
        <v>7.3770833333333332</v>
      </c>
      <c r="X14" s="30">
        <f t="shared" si="7"/>
        <v>18.793750000000003</v>
      </c>
      <c r="Y14" s="30">
        <f t="shared" si="8"/>
        <v>62.645833333333343</v>
      </c>
      <c r="Z14" s="37"/>
      <c r="AA14" s="88">
        <f t="shared" si="9"/>
        <v>53.425595238095234</v>
      </c>
      <c r="AB14" s="88">
        <f t="shared" si="9"/>
        <v>72.343220338983045</v>
      </c>
      <c r="AC14" s="88">
        <f t="shared" si="9"/>
        <v>55.849306990728778</v>
      </c>
      <c r="AD14" s="88">
        <f t="shared" si="10"/>
        <v>181.61812256780706</v>
      </c>
      <c r="AE14" s="88">
        <f t="shared" si="11"/>
        <v>60.539374189269019</v>
      </c>
      <c r="AF14" s="40">
        <f t="shared" si="0"/>
        <v>9</v>
      </c>
    </row>
    <row r="15" spans="1:54" ht="15" thickBot="1" x14ac:dyDescent="0.35">
      <c r="A15" s="35">
        <v>10</v>
      </c>
      <c r="B15" s="26" t="str">
        <f>'[1]Encodage + Sav. parler'!B15</f>
        <v>JRQJGR Njrlyiue</v>
      </c>
      <c r="C15" s="30">
        <f>'[2]Nombres et operations'!$X15*0.3</f>
        <v>13.333333333333332</v>
      </c>
      <c r="D15" s="30">
        <f>'[3]Nombres et operations'!$X15*0.3</f>
        <v>13.695652173913043</v>
      </c>
      <c r="E15" s="30">
        <f>'[1]Nombres et operations'!$X15*0.3</f>
        <v>12.230327144120247</v>
      </c>
      <c r="F15" s="85">
        <f t="shared" si="1"/>
        <v>39.259312651366621</v>
      </c>
      <c r="G15" s="85">
        <f t="shared" si="2"/>
        <v>43.621458501518468</v>
      </c>
      <c r="H15" s="85"/>
      <c r="I15" s="30">
        <f>[2]Grandeurs!$X15*0.3</f>
        <v>12.1875</v>
      </c>
      <c r="J15" s="30">
        <f>[3]Grandeurs!$X15*0.3</f>
        <v>21</v>
      </c>
      <c r="K15" s="30">
        <f>[1]Grandeurs!$X15*0.3</f>
        <v>22.653061224489793</v>
      </c>
      <c r="L15" s="30">
        <f t="shared" si="3"/>
        <v>55.84056122448979</v>
      </c>
      <c r="M15" s="30">
        <f t="shared" si="4"/>
        <v>62.045068027210874</v>
      </c>
      <c r="N15" s="37"/>
      <c r="O15" s="30">
        <f>'[2]Solides et figures'!$X15*0.3</f>
        <v>22.714285714285712</v>
      </c>
      <c r="P15" s="30">
        <f>'[3]Solides et figures'!$X15*0.3</f>
        <v>14.625</v>
      </c>
      <c r="Q15" s="30">
        <f>'[1]Solides et figures'!$X15*0.3</f>
        <v>17.050632911392405</v>
      </c>
      <c r="R15" s="30">
        <f t="shared" si="5"/>
        <v>54.389918625678114</v>
      </c>
      <c r="S15" s="30">
        <f t="shared" si="6"/>
        <v>60.433242917420124</v>
      </c>
      <c r="T15" s="37"/>
      <c r="U15" s="30">
        <f>'[2]Traitement de donnees'!$X15*0.1</f>
        <v>8.3333333333333339</v>
      </c>
      <c r="V15" s="30">
        <f>'[3]Traitement de donnees'!$X15*0.1</f>
        <v>7</v>
      </c>
      <c r="W15" s="30">
        <f>'[1]Traitement de donnees'!$X15*0.1</f>
        <v>6.2125000000000004</v>
      </c>
      <c r="X15" s="30">
        <f t="shared" si="7"/>
        <v>21.545833333333334</v>
      </c>
      <c r="Y15" s="30">
        <f t="shared" si="8"/>
        <v>71.819444444444457</v>
      </c>
      <c r="Z15" s="37"/>
      <c r="AA15" s="88">
        <f t="shared" si="9"/>
        <v>56.56845238095238</v>
      </c>
      <c r="AB15" s="88">
        <f t="shared" si="9"/>
        <v>56.320652173913047</v>
      </c>
      <c r="AC15" s="88">
        <f t="shared" si="9"/>
        <v>58.146521280002446</v>
      </c>
      <c r="AD15" s="88">
        <f t="shared" si="10"/>
        <v>171.03562583486786</v>
      </c>
      <c r="AE15" s="88">
        <f t="shared" si="11"/>
        <v>57.011875278289288</v>
      </c>
      <c r="AF15" s="40">
        <f t="shared" si="0"/>
        <v>10</v>
      </c>
    </row>
    <row r="16" spans="1:54" ht="15" thickBot="1" x14ac:dyDescent="0.35">
      <c r="A16" s="35">
        <v>11</v>
      </c>
      <c r="B16" s="26" t="str">
        <f>'[1]Encodage + Sav. parler'!B16</f>
        <v>FJJYWAFA Svohnr</v>
      </c>
      <c r="C16" s="30">
        <f>'[2]Nombres et operations'!$X16*0.3</f>
        <v>16</v>
      </c>
      <c r="D16" s="30">
        <f>'[3]Nombres et operations'!$X16*0.3</f>
        <v>23.478260869565215</v>
      </c>
      <c r="E16" s="30">
        <f>'[1]Nombres et operations'!$X16*0.3</f>
        <v>20.839565527065528</v>
      </c>
      <c r="F16" s="85">
        <f t="shared" si="1"/>
        <v>60.31782639663075</v>
      </c>
      <c r="G16" s="85">
        <f t="shared" si="2"/>
        <v>67.019807107367498</v>
      </c>
      <c r="H16" s="85"/>
      <c r="I16" s="30">
        <f>[2]Grandeurs!$X16*0.3</f>
        <v>12.1875</v>
      </c>
      <c r="J16" s="30">
        <f>[3]Grandeurs!$X16*0.3</f>
        <v>30</v>
      </c>
      <c r="K16" s="30">
        <f>[1]Grandeurs!$X16*0.3</f>
        <v>22.359183673469385</v>
      </c>
      <c r="L16" s="30">
        <f t="shared" si="3"/>
        <v>64.546683673469389</v>
      </c>
      <c r="M16" s="30">
        <f t="shared" si="4"/>
        <v>71.718537414965979</v>
      </c>
      <c r="N16" s="37"/>
      <c r="O16" s="30">
        <f>'[2]Solides et figures'!$X16*0.3</f>
        <v>15.857142857142858</v>
      </c>
      <c r="P16" s="30">
        <f>'[3]Solides et figures'!$X16*0.3</f>
        <v>23.25</v>
      </c>
      <c r="Q16" s="30">
        <f>'[1]Solides et figures'!$X16*0.3</f>
        <v>14.81012658227848</v>
      </c>
      <c r="R16" s="30">
        <f t="shared" si="5"/>
        <v>53.917269439421339</v>
      </c>
      <c r="S16" s="30">
        <f t="shared" si="6"/>
        <v>59.908077154912597</v>
      </c>
      <c r="T16" s="37"/>
      <c r="U16" s="30">
        <f>'[2]Traitement de donnees'!$X16*0.1</f>
        <v>6.6666666666666661</v>
      </c>
      <c r="V16" s="30">
        <f>'[3]Traitement de donnees'!$X16*0.1</f>
        <v>8.25</v>
      </c>
      <c r="W16" s="30">
        <f>'[1]Traitement de donnees'!$X16*0.1</f>
        <v>5.2437500000000004</v>
      </c>
      <c r="X16" s="30">
        <f t="shared" si="7"/>
        <v>20.160416666666666</v>
      </c>
      <c r="Y16" s="30">
        <f t="shared" si="8"/>
        <v>67.201388888888886</v>
      </c>
      <c r="Z16" s="37"/>
      <c r="AA16" s="88">
        <f t="shared" si="9"/>
        <v>50.711309523809526</v>
      </c>
      <c r="AB16" s="88">
        <f t="shared" si="9"/>
        <v>84.978260869565219</v>
      </c>
      <c r="AC16" s="88">
        <f t="shared" si="9"/>
        <v>63.252625782813389</v>
      </c>
      <c r="AD16" s="88">
        <f t="shared" si="10"/>
        <v>198.94219617618813</v>
      </c>
      <c r="AE16" s="88">
        <f t="shared" si="11"/>
        <v>66.314065392062716</v>
      </c>
      <c r="AF16" s="40">
        <f t="shared" si="0"/>
        <v>11</v>
      </c>
    </row>
    <row r="17" spans="1:32" ht="15" thickBot="1" x14ac:dyDescent="0.35">
      <c r="A17" s="35">
        <v>12</v>
      </c>
      <c r="B17" s="26" t="str">
        <f>'[1]Encodage + Sav. parler'!B17</f>
        <v>PJILCBS Cujjz</v>
      </c>
      <c r="C17" s="30">
        <f>'[2]Nombres et operations'!$X17*0.3</f>
        <v>4.6666666666666661</v>
      </c>
      <c r="D17" s="30">
        <f>'[3]Nombres et operations'!$X17*0.3</f>
        <v>11.739130434782608</v>
      </c>
      <c r="E17" s="30">
        <f>'[1]Nombres et operations'!$X17*0.3</f>
        <v>11.1102207977208</v>
      </c>
      <c r="F17" s="85">
        <f t="shared" si="1"/>
        <v>27.516017899170073</v>
      </c>
      <c r="G17" s="85">
        <f t="shared" si="2"/>
        <v>30.573353221300081</v>
      </c>
      <c r="H17" s="85"/>
      <c r="I17" s="30">
        <f>[2]Grandeurs!$X17*0.3</f>
        <v>12.1875</v>
      </c>
      <c r="J17" s="30">
        <f>[3]Grandeurs!$X17*0.3</f>
        <v>13.999999999999998</v>
      </c>
      <c r="K17" s="30">
        <f>[1]Grandeurs!$X17*0.3</f>
        <v>15.391836734693877</v>
      </c>
      <c r="L17" s="30">
        <f t="shared" si="3"/>
        <v>41.579336734693875</v>
      </c>
      <c r="M17" s="30">
        <f t="shared" si="4"/>
        <v>46.19926303854875</v>
      </c>
      <c r="N17" s="37"/>
      <c r="O17" s="30">
        <f>'[2]Solides et figures'!$X17*0.3</f>
        <v>9</v>
      </c>
      <c r="P17" s="30">
        <f>'[3]Solides et figures'!$X17*0.3</f>
        <v>8</v>
      </c>
      <c r="Q17" s="30">
        <f>'[1]Solides et figures'!$X17*0.3</f>
        <v>8.2372881355932215</v>
      </c>
      <c r="R17" s="30">
        <f t="shared" si="5"/>
        <v>25.237288135593221</v>
      </c>
      <c r="S17" s="30">
        <f t="shared" si="6"/>
        <v>28.041431261770246</v>
      </c>
      <c r="T17" s="37"/>
      <c r="U17" s="30">
        <f>'[2]Traitement de donnees'!$X17*0.1</f>
        <v>2.666666666666667</v>
      </c>
      <c r="V17" s="30">
        <f>'[3]Traitement de donnees'!$X17*0.1</f>
        <v>2.5</v>
      </c>
      <c r="W17" s="30">
        <f>'[1]Traitement de donnees'!$X17*0.1</f>
        <v>4.4666666666666668</v>
      </c>
      <c r="X17" s="30">
        <f t="shared" si="7"/>
        <v>9.6333333333333329</v>
      </c>
      <c r="Y17" s="30">
        <f t="shared" si="8"/>
        <v>32.111111111111114</v>
      </c>
      <c r="Z17" s="37"/>
      <c r="AA17" s="88">
        <f t="shared" si="9"/>
        <v>28.520833333333332</v>
      </c>
      <c r="AB17" s="88">
        <f t="shared" si="9"/>
        <v>36.239130434782609</v>
      </c>
      <c r="AC17" s="88">
        <f t="shared" si="9"/>
        <v>39.206012334674568</v>
      </c>
      <c r="AD17" s="88">
        <f t="shared" si="10"/>
        <v>103.96597610279051</v>
      </c>
      <c r="AE17" s="88">
        <f t="shared" si="11"/>
        <v>34.655325367596838</v>
      </c>
      <c r="AF17" s="40">
        <f t="shared" si="0"/>
        <v>12</v>
      </c>
    </row>
    <row r="18" spans="1:32" ht="15" thickBot="1" x14ac:dyDescent="0.35">
      <c r="A18" s="35">
        <v>13</v>
      </c>
      <c r="B18" s="26" t="str">
        <f>'[1]Encodage + Sav. parler'!B18</f>
        <v>XUQUOVP Hanicij</v>
      </c>
      <c r="C18" s="30">
        <f>'[2]Nombres et operations'!$X18*0.3</f>
        <v>21</v>
      </c>
      <c r="D18" s="30" t="e">
        <f>'[3]Nombres et operations'!$X18*0.3</f>
        <v>#VALUE!</v>
      </c>
      <c r="E18" s="30" t="e">
        <f>'[1]Nombres et operations'!$X18*0.3</f>
        <v>#VALUE!</v>
      </c>
      <c r="F18" s="85" t="e">
        <f t="shared" si="1"/>
        <v>#VALUE!</v>
      </c>
      <c r="G18" s="85" t="e">
        <f t="shared" si="2"/>
        <v>#VALUE!</v>
      </c>
      <c r="H18" s="85"/>
      <c r="I18" s="30">
        <f>[2]Grandeurs!$X18*0.3</f>
        <v>11.25</v>
      </c>
      <c r="J18" s="30" t="e">
        <f>[3]Grandeurs!$X18*0.3</f>
        <v>#VALUE!</v>
      </c>
      <c r="K18" s="30" t="e">
        <f>[1]Grandeurs!$X18*0.3</f>
        <v>#VALUE!</v>
      </c>
      <c r="L18" s="30" t="e">
        <f t="shared" si="3"/>
        <v>#VALUE!</v>
      </c>
      <c r="M18" s="30" t="e">
        <f t="shared" si="4"/>
        <v>#VALUE!</v>
      </c>
      <c r="N18" s="37"/>
      <c r="O18" s="30">
        <f>'[2]Solides et figures'!$X18*0.3</f>
        <v>28.714285714285715</v>
      </c>
      <c r="P18" s="30" t="e">
        <f>'[3]Solides et figures'!$X18*0.3</f>
        <v>#VALUE!</v>
      </c>
      <c r="Q18" s="30" t="e">
        <f>'[1]Solides et figures'!$X18*0.3</f>
        <v>#VALUE!</v>
      </c>
      <c r="R18" s="30" t="e">
        <f t="shared" si="5"/>
        <v>#VALUE!</v>
      </c>
      <c r="S18" s="30" t="e">
        <f t="shared" si="6"/>
        <v>#VALUE!</v>
      </c>
      <c r="T18" s="37"/>
      <c r="U18" s="30">
        <f>'[2]Traitement de donnees'!$X18*0.1</f>
        <v>9.3333333333333339</v>
      </c>
      <c r="V18" s="30" t="e">
        <f>'[3]Traitement de donnees'!$X18*0.1</f>
        <v>#VALUE!</v>
      </c>
      <c r="W18" s="30" t="e">
        <f>'[1]Traitement de donnees'!$X18*0.1</f>
        <v>#VALUE!</v>
      </c>
      <c r="X18" s="30" t="e">
        <f t="shared" si="7"/>
        <v>#VALUE!</v>
      </c>
      <c r="Y18" s="30" t="e">
        <f t="shared" si="8"/>
        <v>#VALUE!</v>
      </c>
      <c r="Z18" s="37"/>
      <c r="AA18" s="88">
        <f t="shared" si="9"/>
        <v>70.297619047619051</v>
      </c>
      <c r="AB18" s="88" t="e">
        <f t="shared" si="9"/>
        <v>#VALUE!</v>
      </c>
      <c r="AC18" s="88" t="e">
        <f t="shared" si="9"/>
        <v>#VALUE!</v>
      </c>
      <c r="AD18" s="88" t="e">
        <f t="shared" si="10"/>
        <v>#VALUE!</v>
      </c>
      <c r="AE18" s="88" t="e">
        <f t="shared" si="11"/>
        <v>#VALUE!</v>
      </c>
      <c r="AF18" s="40">
        <f t="shared" si="0"/>
        <v>13</v>
      </c>
    </row>
    <row r="19" spans="1:32" ht="15" thickBot="1" x14ac:dyDescent="0.35">
      <c r="A19" s="35">
        <v>14</v>
      </c>
      <c r="B19" s="26" t="str">
        <f>'[1]Encodage + Sav. parler'!B19</f>
        <v>VXZKW Pcljhw</v>
      </c>
      <c r="C19" s="30">
        <f>'[2]Nombres et operations'!$X19*0.3</f>
        <v>2.6666666666666665</v>
      </c>
      <c r="D19" s="30">
        <f>'[3]Nombres et operations'!$X19*0.3</f>
        <v>10.434782608695651</v>
      </c>
      <c r="E19" s="30">
        <f>'[1]Nombres et operations'!$X19*0.3</f>
        <v>7.4679487179487181</v>
      </c>
      <c r="F19" s="85">
        <f t="shared" si="1"/>
        <v>20.569397993311036</v>
      </c>
      <c r="G19" s="85">
        <f t="shared" si="2"/>
        <v>22.854886659234484</v>
      </c>
      <c r="H19" s="85"/>
      <c r="I19" s="30">
        <f>[2]Grandeurs!$X19*0.3</f>
        <v>12.1875</v>
      </c>
      <c r="J19" s="30">
        <f>[3]Grandeurs!$X19*0.3</f>
        <v>15</v>
      </c>
      <c r="K19" s="30">
        <f>[1]Grandeurs!$X19*0.3</f>
        <v>14.185714285714285</v>
      </c>
      <c r="L19" s="30">
        <f t="shared" si="3"/>
        <v>41.373214285714283</v>
      </c>
      <c r="M19" s="30">
        <f t="shared" si="4"/>
        <v>45.970238095238095</v>
      </c>
      <c r="N19" s="37"/>
      <c r="O19" s="30">
        <f>'[2]Solides et figures'!$X19*0.3</f>
        <v>13.714285714285714</v>
      </c>
      <c r="P19" s="30">
        <f>'[3]Solides et figures'!$X19*0.3</f>
        <v>15</v>
      </c>
      <c r="Q19" s="30">
        <f>'[1]Solides et figures'!$X19*0.3</f>
        <v>8.658227848101264</v>
      </c>
      <c r="R19" s="30">
        <f t="shared" si="5"/>
        <v>37.372513562386978</v>
      </c>
      <c r="S19" s="30">
        <f t="shared" si="6"/>
        <v>41.525015069318862</v>
      </c>
      <c r="T19" s="37"/>
      <c r="U19" s="30">
        <f>'[2]Traitement de donnees'!$X19*0.1</f>
        <v>1.1666666666666667</v>
      </c>
      <c r="V19" s="30">
        <f>'[3]Traitement de donnees'!$X19*0.1</f>
        <v>5</v>
      </c>
      <c r="W19" s="30">
        <f>'[1]Traitement de donnees'!$X19*0.1</f>
        <v>3.1374999999999997</v>
      </c>
      <c r="X19" s="30">
        <f t="shared" si="7"/>
        <v>9.3041666666666671</v>
      </c>
      <c r="Y19" s="30">
        <f t="shared" si="8"/>
        <v>31.013888888888893</v>
      </c>
      <c r="Z19" s="37"/>
      <c r="AA19" s="88">
        <f t="shared" si="9"/>
        <v>29.735119047619047</v>
      </c>
      <c r="AB19" s="88">
        <f t="shared" si="9"/>
        <v>45.434782608695649</v>
      </c>
      <c r="AC19" s="88">
        <f t="shared" si="9"/>
        <v>33.449390851764271</v>
      </c>
      <c r="AD19" s="88">
        <f t="shared" si="10"/>
        <v>108.61929250807896</v>
      </c>
      <c r="AE19" s="88">
        <f t="shared" si="11"/>
        <v>36.206430836026321</v>
      </c>
      <c r="AF19" s="40">
        <f t="shared" si="0"/>
        <v>14</v>
      </c>
    </row>
    <row r="20" spans="1:32" ht="15" thickBot="1" x14ac:dyDescent="0.35">
      <c r="A20" s="35">
        <v>15</v>
      </c>
      <c r="B20" s="26" t="str">
        <f>'[1]Encodage + Sav. parler'!B20</f>
        <v>ANKBQZDX Mswnjbak</v>
      </c>
      <c r="C20" s="30">
        <f>'[2]Nombres et operations'!$X20*0.3</f>
        <v>5.333333333333333</v>
      </c>
      <c r="D20" s="30">
        <f>'[3]Nombres et operations'!$X20*0.3</f>
        <v>14.716981132075471</v>
      </c>
      <c r="E20" s="30">
        <f>'[1]Nombres et operations'!$X20*0.3</f>
        <v>14.410612535612534</v>
      </c>
      <c r="F20" s="85">
        <f t="shared" si="1"/>
        <v>34.460927001021339</v>
      </c>
      <c r="G20" s="85">
        <f t="shared" si="2"/>
        <v>38.289918890023706</v>
      </c>
      <c r="H20" s="85"/>
      <c r="I20" s="30">
        <f>[2]Grandeurs!$X20*0.3</f>
        <v>11.25</v>
      </c>
      <c r="J20" s="30">
        <f>[3]Grandeurs!$X20*0.3</f>
        <v>19.999999999999996</v>
      </c>
      <c r="K20" s="30">
        <f>[1]Grandeurs!$X20*0.3</f>
        <v>22.353061224489796</v>
      </c>
      <c r="L20" s="30">
        <f t="shared" si="3"/>
        <v>53.603061224489792</v>
      </c>
      <c r="M20" s="30">
        <f t="shared" si="4"/>
        <v>59.558956916099767</v>
      </c>
      <c r="N20" s="37"/>
      <c r="O20" s="30">
        <f>'[2]Solides et figures'!$X20*0.3</f>
        <v>21.428571428571427</v>
      </c>
      <c r="P20" s="30">
        <f>'[3]Solides et figures'!$X20*0.3</f>
        <v>15.75</v>
      </c>
      <c r="Q20" s="30">
        <f>'[1]Solides et figures'!$X20*0.3</f>
        <v>19.367088607594933</v>
      </c>
      <c r="R20" s="30">
        <f t="shared" si="5"/>
        <v>56.545660036166367</v>
      </c>
      <c r="S20" s="30">
        <f t="shared" si="6"/>
        <v>62.828511151295963</v>
      </c>
      <c r="T20" s="37"/>
      <c r="U20" s="30">
        <f>'[2]Traitement de donnees'!$X20*0.1</f>
        <v>7.333333333333333</v>
      </c>
      <c r="V20" s="30">
        <f>'[3]Traitement de donnees'!$X20*0.1</f>
        <v>8.25</v>
      </c>
      <c r="W20" s="30">
        <f>'[1]Traitement de donnees'!$X20*0.1</f>
        <v>8.1937499999999996</v>
      </c>
      <c r="X20" s="30">
        <f t="shared" si="7"/>
        <v>23.77708333333333</v>
      </c>
      <c r="Y20" s="30">
        <f t="shared" si="8"/>
        <v>79.256944444444443</v>
      </c>
      <c r="Z20" s="37"/>
      <c r="AA20" s="88">
        <f t="shared" si="9"/>
        <v>45.345238095238095</v>
      </c>
      <c r="AB20" s="88">
        <f t="shared" si="9"/>
        <v>58.716981132075468</v>
      </c>
      <c r="AC20" s="88">
        <f t="shared" si="9"/>
        <v>64.324512367697253</v>
      </c>
      <c r="AD20" s="88">
        <f t="shared" si="10"/>
        <v>168.38673159501081</v>
      </c>
      <c r="AE20" s="88">
        <f t="shared" si="11"/>
        <v>56.128910531670272</v>
      </c>
      <c r="AF20" s="40">
        <f t="shared" si="0"/>
        <v>15</v>
      </c>
    </row>
    <row r="21" spans="1:32" ht="15" thickBot="1" x14ac:dyDescent="0.35">
      <c r="A21" s="35">
        <v>16</v>
      </c>
      <c r="B21" s="26" t="str">
        <f>'[1]Encodage + Sav. parler'!B21</f>
        <v>DYTVXSTMX Qoyfpx</v>
      </c>
      <c r="C21" s="30">
        <f>'[2]Nombres et operations'!$X21*0.3</f>
        <v>26</v>
      </c>
      <c r="D21" s="30">
        <f>'[3]Nombres et operations'!$X21*0.3</f>
        <v>21.627906976744182</v>
      </c>
      <c r="E21" s="30">
        <f>'[1]Nombres et operations'!$X21*0.3</f>
        <v>25.021367521367516</v>
      </c>
      <c r="F21" s="85">
        <f t="shared" si="1"/>
        <v>72.649274498111708</v>
      </c>
      <c r="G21" s="85">
        <f t="shared" si="2"/>
        <v>80.721416109013006</v>
      </c>
      <c r="H21" s="85"/>
      <c r="I21" s="30">
        <f>[2]Grandeurs!$X21*0.3</f>
        <v>25.3125</v>
      </c>
      <c r="J21" s="30">
        <f>[3]Grandeurs!$X21*0.3</f>
        <v>29.571428571428573</v>
      </c>
      <c r="K21" s="30">
        <f>[1]Grandeurs!$X21*0.3</f>
        <v>27.869387755102039</v>
      </c>
      <c r="L21" s="30">
        <f t="shared" si="3"/>
        <v>82.753316326530609</v>
      </c>
      <c r="M21" s="30">
        <f t="shared" si="4"/>
        <v>91.948129251700678</v>
      </c>
      <c r="N21" s="37"/>
      <c r="O21" s="30">
        <f>'[2]Solides et figures'!$X21*0.3</f>
        <v>28.714285714285715</v>
      </c>
      <c r="P21" s="30">
        <f>'[3]Solides et figures'!$X21*0.3</f>
        <v>29.25</v>
      </c>
      <c r="Q21" s="30">
        <f>'[1]Solides et figures'!$X21*0.3</f>
        <v>26.354430379746837</v>
      </c>
      <c r="R21" s="30">
        <f t="shared" si="5"/>
        <v>84.318716094032553</v>
      </c>
      <c r="S21" s="30">
        <f t="shared" si="6"/>
        <v>93.687462326702828</v>
      </c>
      <c r="T21" s="37"/>
      <c r="U21" s="30">
        <f>'[2]Traitement de donnees'!$X21*0.1</f>
        <v>9.3333333333333339</v>
      </c>
      <c r="V21" s="30">
        <f>'[3]Traitement de donnees'!$X21*0.1</f>
        <v>10</v>
      </c>
      <c r="W21" s="30">
        <f>'[1]Traitement de donnees'!$X21*0.1</f>
        <v>9.6354166666666679</v>
      </c>
      <c r="X21" s="30">
        <f t="shared" si="7"/>
        <v>28.968750000000004</v>
      </c>
      <c r="Y21" s="30">
        <f t="shared" si="8"/>
        <v>96.562500000000014</v>
      </c>
      <c r="Z21" s="37"/>
      <c r="AA21" s="88">
        <f t="shared" si="9"/>
        <v>89.360119047619051</v>
      </c>
      <c r="AB21" s="88">
        <f t="shared" si="9"/>
        <v>90.449335548172755</v>
      </c>
      <c r="AC21" s="88">
        <f t="shared" si="9"/>
        <v>88.880602322883064</v>
      </c>
      <c r="AD21" s="88">
        <f t="shared" si="10"/>
        <v>268.69005691867488</v>
      </c>
      <c r="AE21" s="88">
        <f t="shared" si="11"/>
        <v>89.563352306224957</v>
      </c>
      <c r="AF21" s="40">
        <f t="shared" si="0"/>
        <v>16</v>
      </c>
    </row>
    <row r="22" spans="1:32" ht="15" thickBot="1" x14ac:dyDescent="0.35">
      <c r="A22" s="35">
        <v>17</v>
      </c>
      <c r="B22" s="26" t="str">
        <f>'[1]Encodage + Sav. parler'!B22</f>
        <v>MKJLB Hkfrxy</v>
      </c>
      <c r="C22" s="30">
        <f>'[2]Nombres et operations'!$X22*0.3</f>
        <v>6.6666666666666661</v>
      </c>
      <c r="D22" s="30">
        <f>'[3]Nombres et operations'!$X22*0.3</f>
        <v>19.999999999999996</v>
      </c>
      <c r="E22" s="30">
        <f>'[1]Nombres et operations'!$X22*0.3</f>
        <v>9.8513176638176656</v>
      </c>
      <c r="F22" s="85">
        <f t="shared" si="1"/>
        <v>36.517984330484332</v>
      </c>
      <c r="G22" s="85">
        <f t="shared" si="2"/>
        <v>40.575538144982588</v>
      </c>
      <c r="H22" s="85"/>
      <c r="I22" s="30">
        <f>[2]Grandeurs!$X22*0.3</f>
        <v>9.375</v>
      </c>
      <c r="J22" s="30">
        <f>[3]Grandeurs!$X22*0.3</f>
        <v>17.333333333333332</v>
      </c>
      <c r="K22" s="30">
        <f>[1]Grandeurs!$X22*0.3</f>
        <v>13.610204081632654</v>
      </c>
      <c r="L22" s="30">
        <f t="shared" si="3"/>
        <v>40.318537414965988</v>
      </c>
      <c r="M22" s="30">
        <f t="shared" si="4"/>
        <v>44.798374905517761</v>
      </c>
      <c r="N22" s="37"/>
      <c r="O22" s="30">
        <f>'[2]Solides et figures'!$X22*0.3</f>
        <v>9.8571428571428559</v>
      </c>
      <c r="P22" s="30">
        <f>'[3]Solides et figures'!$X22*0.3</f>
        <v>4.125</v>
      </c>
      <c r="Q22" s="30">
        <f>'[1]Solides et figures'!$X22*0.3</f>
        <v>10.784810126582277</v>
      </c>
      <c r="R22" s="30">
        <f t="shared" si="5"/>
        <v>24.766952983725133</v>
      </c>
      <c r="S22" s="30">
        <f t="shared" si="6"/>
        <v>27.518836648583481</v>
      </c>
      <c r="T22" s="37"/>
      <c r="U22" s="30">
        <f>'[2]Traitement de donnees'!$X22*0.1</f>
        <v>2</v>
      </c>
      <c r="V22" s="30">
        <f>'[3]Traitement de donnees'!$X22*0.1</f>
        <v>6.25</v>
      </c>
      <c r="W22" s="30">
        <f>'[1]Traitement de donnees'!$X22*0.1</f>
        <v>4.8625000000000007</v>
      </c>
      <c r="X22" s="30">
        <f t="shared" si="7"/>
        <v>13.112500000000001</v>
      </c>
      <c r="Y22" s="30">
        <f t="shared" si="8"/>
        <v>43.708333333333336</v>
      </c>
      <c r="Z22" s="37"/>
      <c r="AA22" s="88">
        <f t="shared" si="9"/>
        <v>27.898809523809518</v>
      </c>
      <c r="AB22" s="88">
        <f t="shared" si="9"/>
        <v>47.708333333333329</v>
      </c>
      <c r="AC22" s="88">
        <f t="shared" si="9"/>
        <v>39.108831872032596</v>
      </c>
      <c r="AD22" s="88">
        <f t="shared" si="10"/>
        <v>114.71597472917544</v>
      </c>
      <c r="AE22" s="88">
        <f t="shared" si="11"/>
        <v>38.238658243058481</v>
      </c>
      <c r="AF22" s="40">
        <f t="shared" si="0"/>
        <v>17</v>
      </c>
    </row>
    <row r="23" spans="1:32" ht="15" thickBot="1" x14ac:dyDescent="0.35">
      <c r="A23" s="35">
        <v>18</v>
      </c>
      <c r="B23" s="26" t="str">
        <f>'[1]Encodage + Sav. parler'!B23</f>
        <v>VBEOU Lhlrygn-Roggj</v>
      </c>
      <c r="C23" s="30">
        <f>'[2]Nombres et operations'!$X23*0.3</f>
        <v>21</v>
      </c>
      <c r="D23" s="30">
        <f>'[3]Nombres et operations'!$X23*0.3</f>
        <v>24</v>
      </c>
      <c r="E23" s="30" t="e">
        <f>'[1]Nombres et operations'!$X23*0.3</f>
        <v>#VALUE!</v>
      </c>
      <c r="F23" s="85" t="e">
        <f t="shared" si="1"/>
        <v>#VALUE!</v>
      </c>
      <c r="G23" s="85" t="e">
        <f t="shared" si="2"/>
        <v>#VALUE!</v>
      </c>
      <c r="H23" s="85"/>
      <c r="I23" s="30">
        <f>[2]Grandeurs!$X23*0.3</f>
        <v>15.9375</v>
      </c>
      <c r="J23" s="30">
        <f>[3]Grandeurs!$X23*0.3</f>
        <v>27.999999999999996</v>
      </c>
      <c r="K23" s="30" t="e">
        <f>[1]Grandeurs!$X23*0.3</f>
        <v>#VALUE!</v>
      </c>
      <c r="L23" s="30" t="e">
        <f t="shared" si="3"/>
        <v>#VALUE!</v>
      </c>
      <c r="M23" s="30" t="e">
        <f t="shared" si="4"/>
        <v>#VALUE!</v>
      </c>
      <c r="N23" s="37"/>
      <c r="O23" s="30">
        <f>'[2]Solides et figures'!$X23*0.3</f>
        <v>28.285714285714281</v>
      </c>
      <c r="P23" s="30">
        <f>'[3]Solides et figures'!$X23*0.3</f>
        <v>27</v>
      </c>
      <c r="Q23" s="30" t="e">
        <f>'[1]Solides et figures'!$X23*0.3</f>
        <v>#VALUE!</v>
      </c>
      <c r="R23" s="30" t="e">
        <f t="shared" si="5"/>
        <v>#VALUE!</v>
      </c>
      <c r="S23" s="30" t="e">
        <f t="shared" si="6"/>
        <v>#VALUE!</v>
      </c>
      <c r="T23" s="37"/>
      <c r="U23" s="30">
        <f>'[2]Traitement de donnees'!$X23*0.1</f>
        <v>9.3333333333333339</v>
      </c>
      <c r="V23" s="30">
        <f>'[3]Traitement de donnees'!$X23*0.1</f>
        <v>8</v>
      </c>
      <c r="W23" s="30" t="e">
        <f>'[1]Traitement de donnees'!$X23*0.1</f>
        <v>#VALUE!</v>
      </c>
      <c r="X23" s="30" t="e">
        <f t="shared" si="7"/>
        <v>#VALUE!</v>
      </c>
      <c r="Y23" s="30" t="e">
        <f t="shared" si="8"/>
        <v>#VALUE!</v>
      </c>
      <c r="Z23" s="37"/>
      <c r="AA23" s="88">
        <f t="shared" si="9"/>
        <v>74.556547619047606</v>
      </c>
      <c r="AB23" s="88">
        <f t="shared" si="9"/>
        <v>87</v>
      </c>
      <c r="AC23" s="88" t="e">
        <f t="shared" si="9"/>
        <v>#VALUE!</v>
      </c>
      <c r="AD23" s="88" t="e">
        <f t="shared" si="10"/>
        <v>#VALUE!</v>
      </c>
      <c r="AE23" s="88" t="e">
        <f t="shared" si="11"/>
        <v>#VALUE!</v>
      </c>
      <c r="AF23" s="40">
        <f t="shared" si="0"/>
        <v>18</v>
      </c>
    </row>
    <row r="24" spans="1:32" ht="15" thickBot="1" x14ac:dyDescent="0.35">
      <c r="A24" s="35">
        <v>19</v>
      </c>
      <c r="B24" s="26" t="str">
        <f>'[1]Encodage + Sav. parler'!B24</f>
        <v>OLGZDCNSX Ckgeph</v>
      </c>
      <c r="C24" s="83">
        <f>'[2]Nombres et operations'!$X24*0.3</f>
        <v>18</v>
      </c>
      <c r="D24" s="83">
        <f>'[3]Nombres et operations'!$X24*0.3</f>
        <v>16.086956521739133</v>
      </c>
      <c r="E24" s="83">
        <f>'[1]Nombres et operations'!$X24*0.3</f>
        <v>17.767094017094013</v>
      </c>
      <c r="F24" s="84">
        <f t="shared" si="1"/>
        <v>51.85405053883315</v>
      </c>
      <c r="G24" s="84">
        <f t="shared" si="2"/>
        <v>57.615611709814608</v>
      </c>
      <c r="H24" s="86"/>
      <c r="I24" s="30">
        <f>[2]Grandeurs!$X24*0.3</f>
        <v>12.1875</v>
      </c>
      <c r="J24" s="30">
        <f>[3]Grandeurs!$X24*0.3</f>
        <v>20.666666666666664</v>
      </c>
      <c r="K24" s="30">
        <f>[1]Grandeurs!$X24*0.3</f>
        <v>22.353061224489796</v>
      </c>
      <c r="L24" s="30">
        <f t="shared" si="3"/>
        <v>55.207227891156464</v>
      </c>
      <c r="M24" s="30">
        <f t="shared" si="4"/>
        <v>61.341364323507179</v>
      </c>
      <c r="N24" s="37"/>
      <c r="O24" s="30">
        <f>'[2]Solides et figures'!$X24*0.3</f>
        <v>25.285714285714288</v>
      </c>
      <c r="P24" s="30">
        <f>'[3]Solides et figures'!$X24*0.3</f>
        <v>13.875</v>
      </c>
      <c r="Q24" s="30">
        <f>'[1]Solides et figures'!$X24*0.3</f>
        <v>14.81012658227848</v>
      </c>
      <c r="R24" s="30">
        <f t="shared" si="5"/>
        <v>53.97084086799277</v>
      </c>
      <c r="S24" s="30">
        <f t="shared" si="6"/>
        <v>59.967600964436407</v>
      </c>
      <c r="T24" s="37"/>
      <c r="U24" s="30">
        <f>'[2]Traitement de donnees'!$X24*0.1</f>
        <v>9</v>
      </c>
      <c r="V24" s="30">
        <f>'[3]Traitement de donnees'!$X24*0.1</f>
        <v>7.5</v>
      </c>
      <c r="W24" s="30">
        <f>'[1]Traitement de donnees'!$X24*0.1</f>
        <v>4.9083333333333332</v>
      </c>
      <c r="X24" s="30">
        <f t="shared" si="7"/>
        <v>21.408333333333331</v>
      </c>
      <c r="Y24" s="30">
        <f t="shared" si="8"/>
        <v>71.361111111111114</v>
      </c>
      <c r="Z24" s="37"/>
      <c r="AA24" s="88">
        <f t="shared" si="9"/>
        <v>64.473214285714292</v>
      </c>
      <c r="AB24" s="88">
        <f t="shared" si="9"/>
        <v>58.128623188405797</v>
      </c>
      <c r="AC24" s="88">
        <f t="shared" si="9"/>
        <v>59.838615157195619</v>
      </c>
      <c r="AD24" s="88">
        <f t="shared" si="10"/>
        <v>182.44045263131571</v>
      </c>
      <c r="AE24" s="88">
        <f t="shared" si="11"/>
        <v>60.813484210438567</v>
      </c>
      <c r="AF24" s="40">
        <f t="shared" si="0"/>
        <v>19</v>
      </c>
    </row>
    <row r="25" spans="1:32" ht="15" thickBot="1" x14ac:dyDescent="0.35">
      <c r="A25" s="35">
        <v>20</v>
      </c>
      <c r="B25" s="26" t="str">
        <f>'[1]Encodage + Sav. parler'!B25</f>
        <v>TXHBZXHX Ovgalpu</v>
      </c>
      <c r="C25" s="83">
        <f>'[2]Nombres et operations'!$X25*0.3</f>
        <v>5.333333333333333</v>
      </c>
      <c r="D25" s="83">
        <f>'[3]Nombres et operations'!$X25*0.3</f>
        <v>13.018867924528301</v>
      </c>
      <c r="E25" s="83">
        <f>'[1]Nombres et operations'!$X25*0.3</f>
        <v>10.398860398860398</v>
      </c>
      <c r="F25" s="84">
        <f t="shared" si="1"/>
        <v>28.75106165672203</v>
      </c>
      <c r="G25" s="84">
        <f t="shared" si="2"/>
        <v>31.945624063024475</v>
      </c>
      <c r="H25" s="86"/>
      <c r="I25" s="30">
        <f>[2]Grandeurs!$X25*0.3</f>
        <v>12.1875</v>
      </c>
      <c r="J25" s="30">
        <f>[3]Grandeurs!$X25*0.3</f>
        <v>27</v>
      </c>
      <c r="K25" s="30">
        <f>[1]Grandeurs!$X25*0.3</f>
        <v>19.353061224489796</v>
      </c>
      <c r="L25" s="30">
        <f t="shared" si="3"/>
        <v>58.540561224489792</v>
      </c>
      <c r="M25" s="30">
        <f t="shared" si="4"/>
        <v>65.045068027210874</v>
      </c>
      <c r="N25" s="37"/>
      <c r="O25" s="30">
        <f>'[2]Solides et figures'!$X25*0.3</f>
        <v>16.2</v>
      </c>
      <c r="P25" s="30">
        <f>'[3]Solides et figures'!$X25*0.3</f>
        <v>18</v>
      </c>
      <c r="Q25" s="30">
        <f>'[1]Solides et figures'!$X25*0.3</f>
        <v>10.329113924050635</v>
      </c>
      <c r="R25" s="30">
        <f t="shared" si="5"/>
        <v>44.529113924050634</v>
      </c>
      <c r="S25" s="30">
        <f t="shared" si="6"/>
        <v>49.47679324894515</v>
      </c>
      <c r="T25" s="37"/>
      <c r="U25" s="30">
        <f>'[2]Traitement de donnees'!$X25*0.1</f>
        <v>8</v>
      </c>
      <c r="V25" s="30">
        <f>'[3]Traitement de donnees'!$X25*0.1</f>
        <v>8.25</v>
      </c>
      <c r="W25" s="30">
        <f>'[1]Traitement de donnees'!$X25*0.1</f>
        <v>3.8166666666666664</v>
      </c>
      <c r="X25" s="30">
        <f t="shared" si="7"/>
        <v>20.066666666666666</v>
      </c>
      <c r="Y25" s="30">
        <f t="shared" si="8"/>
        <v>66.888888888888886</v>
      </c>
      <c r="Z25" s="37"/>
      <c r="AA25" s="88">
        <f t="shared" si="9"/>
        <v>41.720833333333331</v>
      </c>
      <c r="AB25" s="88">
        <f t="shared" si="9"/>
        <v>66.268867924528308</v>
      </c>
      <c r="AC25" s="88">
        <f t="shared" si="9"/>
        <v>43.897702214067493</v>
      </c>
      <c r="AD25" s="88">
        <f t="shared" si="10"/>
        <v>151.88740347192913</v>
      </c>
      <c r="AE25" s="88">
        <f t="shared" si="11"/>
        <v>50.629134490643047</v>
      </c>
      <c r="AF25" s="40">
        <f t="shared" si="0"/>
        <v>20</v>
      </c>
    </row>
    <row r="26" spans="1:32" ht="15" thickBot="1" x14ac:dyDescent="0.35">
      <c r="A26" s="35">
        <v>21</v>
      </c>
      <c r="B26" s="26" t="str">
        <f>'[1]Encodage + Sav. parler'!B26</f>
        <v>POHRCJF WH LGUZBRRY Sdzoi</v>
      </c>
      <c r="C26" s="83">
        <f>'[2]Nombres et operations'!$X26*0.3</f>
        <v>9.9999999999999982</v>
      </c>
      <c r="D26" s="83">
        <f>'[3]Nombres et operations'!$X26*0.3</f>
        <v>21.956521739130434</v>
      </c>
      <c r="E26" s="83">
        <f>'[1]Nombres et operations'!$X26*0.3</f>
        <v>14.585113960113961</v>
      </c>
      <c r="F26" s="84">
        <f t="shared" si="1"/>
        <v>46.541635699244395</v>
      </c>
      <c r="G26" s="84">
        <f t="shared" si="2"/>
        <v>51.712928554715994</v>
      </c>
      <c r="H26" s="86"/>
      <c r="I26" s="30">
        <f>[2]Grandeurs!$X26*0.3</f>
        <v>12.1875</v>
      </c>
      <c r="J26" s="30">
        <f>[3]Grandeurs!$X26*0.3</f>
        <v>19.999999999999996</v>
      </c>
      <c r="K26" s="30">
        <f>[1]Grandeurs!$X26*0.3</f>
        <v>19.359183673469385</v>
      </c>
      <c r="L26" s="30">
        <f t="shared" si="3"/>
        <v>51.546683673469389</v>
      </c>
      <c r="M26" s="30">
        <f t="shared" si="4"/>
        <v>57.274092970521544</v>
      </c>
      <c r="N26" s="37"/>
      <c r="O26" s="30">
        <f>'[2]Solides et figures'!$X26*0.3</f>
        <v>20.399999999999999</v>
      </c>
      <c r="P26" s="30">
        <f>'[3]Solides et figures'!$X26*0.3</f>
        <v>18.75</v>
      </c>
      <c r="Q26" s="30">
        <f>'[1]Solides et figures'!$X26*0.3</f>
        <v>15.569620253164556</v>
      </c>
      <c r="R26" s="30">
        <f t="shared" si="5"/>
        <v>54.719620253164557</v>
      </c>
      <c r="S26" s="30">
        <f t="shared" si="6"/>
        <v>60.799578059071727</v>
      </c>
      <c r="T26" s="37"/>
      <c r="U26" s="30">
        <f>'[2]Traitement de donnees'!$X26*0.1</f>
        <v>8.3333333333333339</v>
      </c>
      <c r="V26" s="30">
        <f>'[3]Traitement de donnees'!$X26*0.1</f>
        <v>8.25</v>
      </c>
      <c r="W26" s="30">
        <f>'[1]Traitement de donnees'!$X26*0.1</f>
        <v>3.9125000000000001</v>
      </c>
      <c r="X26" s="30">
        <f t="shared" si="7"/>
        <v>20.495833333333337</v>
      </c>
      <c r="Y26" s="30">
        <f t="shared" si="8"/>
        <v>68.319444444444457</v>
      </c>
      <c r="Z26" s="37"/>
      <c r="AA26" s="88">
        <f t="shared" si="9"/>
        <v>50.920833333333334</v>
      </c>
      <c r="AB26" s="88">
        <f t="shared" si="9"/>
        <v>68.956521739130437</v>
      </c>
      <c r="AC26" s="88">
        <f t="shared" si="9"/>
        <v>53.426417886747906</v>
      </c>
      <c r="AD26" s="88">
        <f t="shared" si="10"/>
        <v>173.30377295921167</v>
      </c>
      <c r="AE26" s="88">
        <f t="shared" si="11"/>
        <v>57.767924319737226</v>
      </c>
      <c r="AF26" s="40">
        <f t="shared" si="0"/>
        <v>21</v>
      </c>
    </row>
    <row r="27" spans="1:32" ht="15" thickBot="1" x14ac:dyDescent="0.35">
      <c r="A27" s="35">
        <v>22</v>
      </c>
      <c r="B27" s="26">
        <f>'[1]Encodage + Sav. parler'!B27</f>
        <v>0</v>
      </c>
      <c r="C27" s="83" t="e">
        <f>'[2]Nombres et operations'!$X27*0.3</f>
        <v>#VALUE!</v>
      </c>
      <c r="D27" s="83" t="e">
        <f>'[3]Nombres et operations'!$X27*0.3</f>
        <v>#VALUE!</v>
      </c>
      <c r="E27" s="83" t="e">
        <f>'[1]Nombres et operations'!$X27*0.3</f>
        <v>#VALUE!</v>
      </c>
      <c r="F27" s="84" t="e">
        <f t="shared" si="1"/>
        <v>#VALUE!</v>
      </c>
      <c r="G27" s="84" t="e">
        <f t="shared" si="2"/>
        <v>#VALUE!</v>
      </c>
      <c r="H27" s="86"/>
      <c r="I27" s="30" t="e">
        <f>[2]Grandeurs!$X27*0.3</f>
        <v>#VALUE!</v>
      </c>
      <c r="J27" s="30" t="e">
        <f>[3]Grandeurs!$X27*0.3</f>
        <v>#VALUE!</v>
      </c>
      <c r="K27" s="30" t="e">
        <f>[1]Grandeurs!$X27*0.3</f>
        <v>#VALUE!</v>
      </c>
      <c r="L27" s="30" t="e">
        <f t="shared" si="3"/>
        <v>#VALUE!</v>
      </c>
      <c r="M27" s="30" t="e">
        <f t="shared" si="4"/>
        <v>#VALUE!</v>
      </c>
      <c r="N27" s="37"/>
      <c r="O27" s="30" t="e">
        <f>'[2]Solides et figures'!$X27*0.3</f>
        <v>#VALUE!</v>
      </c>
      <c r="P27" s="30" t="e">
        <f>'[3]Solides et figures'!$X27*0.3</f>
        <v>#VALUE!</v>
      </c>
      <c r="Q27" s="30" t="e">
        <f>'[1]Solides et figures'!$X27*0.3</f>
        <v>#VALUE!</v>
      </c>
      <c r="R27" s="30" t="e">
        <f t="shared" si="5"/>
        <v>#VALUE!</v>
      </c>
      <c r="S27" s="30" t="e">
        <f t="shared" si="6"/>
        <v>#VALUE!</v>
      </c>
      <c r="T27" s="37"/>
      <c r="U27" s="30" t="e">
        <f>'[2]Traitement de donnees'!$X27*0.1</f>
        <v>#VALUE!</v>
      </c>
      <c r="V27" s="30" t="e">
        <f>'[3]Traitement de donnees'!$X27*0.1</f>
        <v>#VALUE!</v>
      </c>
      <c r="W27" s="30" t="e">
        <f>'[1]Traitement de donnees'!$X27*0.1</f>
        <v>#VALUE!</v>
      </c>
      <c r="X27" s="30" t="e">
        <f t="shared" si="7"/>
        <v>#VALUE!</v>
      </c>
      <c r="Y27" s="30" t="e">
        <f t="shared" si="8"/>
        <v>#VALUE!</v>
      </c>
      <c r="Z27" s="37"/>
      <c r="AA27" s="88" t="e">
        <f t="shared" si="9"/>
        <v>#VALUE!</v>
      </c>
      <c r="AB27" s="88" t="e">
        <f t="shared" si="9"/>
        <v>#VALUE!</v>
      </c>
      <c r="AC27" s="88" t="e">
        <f t="shared" si="9"/>
        <v>#VALUE!</v>
      </c>
      <c r="AD27" s="88" t="e">
        <f t="shared" si="10"/>
        <v>#VALUE!</v>
      </c>
      <c r="AE27" s="88" t="e">
        <f t="shared" si="11"/>
        <v>#VALUE!</v>
      </c>
      <c r="AF27" s="40">
        <f t="shared" si="0"/>
        <v>22</v>
      </c>
    </row>
    <row r="28" spans="1:32" ht="15" thickBot="1" x14ac:dyDescent="0.35">
      <c r="A28" s="35">
        <v>23</v>
      </c>
      <c r="B28" s="26">
        <f>'[1]Encodage + Sav. parler'!B28</f>
        <v>0</v>
      </c>
      <c r="C28" s="83" t="e">
        <f>'[2]Nombres et operations'!$X28*0.3</f>
        <v>#VALUE!</v>
      </c>
      <c r="D28" s="83" t="e">
        <f>'[3]Nombres et operations'!$X28*0.3</f>
        <v>#VALUE!</v>
      </c>
      <c r="E28" s="83" t="e">
        <f>'[1]Nombres et operations'!$X28*0.3</f>
        <v>#VALUE!</v>
      </c>
      <c r="F28" s="84" t="e">
        <f t="shared" si="1"/>
        <v>#VALUE!</v>
      </c>
      <c r="G28" s="84" t="e">
        <f t="shared" si="2"/>
        <v>#VALUE!</v>
      </c>
      <c r="H28" s="86"/>
      <c r="I28" s="30" t="e">
        <f>[2]Grandeurs!$X28*0.3</f>
        <v>#VALUE!</v>
      </c>
      <c r="J28" s="30" t="e">
        <f>[3]Grandeurs!$X28*0.3</f>
        <v>#VALUE!</v>
      </c>
      <c r="K28" s="30" t="e">
        <f>[1]Grandeurs!$X28*0.3</f>
        <v>#VALUE!</v>
      </c>
      <c r="L28" s="30" t="e">
        <f t="shared" si="3"/>
        <v>#VALUE!</v>
      </c>
      <c r="M28" s="30" t="e">
        <f t="shared" si="4"/>
        <v>#VALUE!</v>
      </c>
      <c r="N28" s="37"/>
      <c r="O28" s="30" t="e">
        <f>'[2]Solides et figures'!$X28*0.3</f>
        <v>#VALUE!</v>
      </c>
      <c r="P28" s="30" t="e">
        <f>'[3]Solides et figures'!$X28*0.3</f>
        <v>#VALUE!</v>
      </c>
      <c r="Q28" s="30" t="e">
        <f>'[1]Solides et figures'!$X28*0.3</f>
        <v>#VALUE!</v>
      </c>
      <c r="R28" s="30" t="e">
        <f t="shared" si="5"/>
        <v>#VALUE!</v>
      </c>
      <c r="S28" s="30" t="e">
        <f t="shared" si="6"/>
        <v>#VALUE!</v>
      </c>
      <c r="T28" s="37"/>
      <c r="U28" s="30" t="e">
        <f>'[2]Traitement de donnees'!$X28*0.1</f>
        <v>#VALUE!</v>
      </c>
      <c r="V28" s="30" t="e">
        <f>'[3]Traitement de donnees'!$X28*0.1</f>
        <v>#VALUE!</v>
      </c>
      <c r="W28" s="30" t="e">
        <f>'[1]Traitement de donnees'!$X28*0.1</f>
        <v>#VALUE!</v>
      </c>
      <c r="X28" s="30" t="e">
        <f t="shared" si="7"/>
        <v>#VALUE!</v>
      </c>
      <c r="Y28" s="30" t="e">
        <f t="shared" si="8"/>
        <v>#VALUE!</v>
      </c>
      <c r="Z28" s="37"/>
      <c r="AA28" s="88" t="e">
        <f t="shared" si="9"/>
        <v>#VALUE!</v>
      </c>
      <c r="AB28" s="88" t="e">
        <f t="shared" si="9"/>
        <v>#VALUE!</v>
      </c>
      <c r="AC28" s="88" t="e">
        <f t="shared" si="9"/>
        <v>#VALUE!</v>
      </c>
      <c r="AD28" s="88" t="e">
        <f t="shared" si="10"/>
        <v>#VALUE!</v>
      </c>
      <c r="AE28" s="88" t="e">
        <f t="shared" si="11"/>
        <v>#VALUE!</v>
      </c>
      <c r="AF28" s="40">
        <f t="shared" si="0"/>
        <v>23</v>
      </c>
    </row>
    <row r="29" spans="1:32" ht="15" thickBot="1" x14ac:dyDescent="0.35">
      <c r="A29" s="35">
        <v>24</v>
      </c>
      <c r="B29" s="26">
        <f>'[1]Encodage + Sav. parler'!B29</f>
        <v>0</v>
      </c>
      <c r="C29" s="83" t="e">
        <f>'[2]Nombres et operations'!$X29*0.3</f>
        <v>#VALUE!</v>
      </c>
      <c r="D29" s="83" t="e">
        <f>'[3]Nombres et operations'!$X29*0.3</f>
        <v>#VALUE!</v>
      </c>
      <c r="E29" s="83" t="e">
        <f>'[1]Nombres et operations'!$X29*0.3</f>
        <v>#VALUE!</v>
      </c>
      <c r="F29" s="84" t="e">
        <f t="shared" si="1"/>
        <v>#VALUE!</v>
      </c>
      <c r="G29" s="84" t="e">
        <f t="shared" si="2"/>
        <v>#VALUE!</v>
      </c>
      <c r="H29" s="86"/>
      <c r="I29" s="30" t="e">
        <f>[2]Grandeurs!$X29*0.3</f>
        <v>#VALUE!</v>
      </c>
      <c r="J29" s="30" t="e">
        <f>[3]Grandeurs!$X29*0.3</f>
        <v>#VALUE!</v>
      </c>
      <c r="K29" s="30" t="e">
        <f>[1]Grandeurs!$X29*0.3</f>
        <v>#VALUE!</v>
      </c>
      <c r="L29" s="30" t="e">
        <f t="shared" si="3"/>
        <v>#VALUE!</v>
      </c>
      <c r="M29" s="30" t="e">
        <f t="shared" si="4"/>
        <v>#VALUE!</v>
      </c>
      <c r="N29" s="37"/>
      <c r="O29" s="30" t="e">
        <f>'[2]Solides et figures'!$X29*0.3</f>
        <v>#VALUE!</v>
      </c>
      <c r="P29" s="30" t="e">
        <f>'[3]Solides et figures'!$X29*0.3</f>
        <v>#VALUE!</v>
      </c>
      <c r="Q29" s="30" t="e">
        <f>'[1]Solides et figures'!$X29*0.3</f>
        <v>#VALUE!</v>
      </c>
      <c r="R29" s="30" t="e">
        <f t="shared" si="5"/>
        <v>#VALUE!</v>
      </c>
      <c r="S29" s="30" t="e">
        <f t="shared" si="6"/>
        <v>#VALUE!</v>
      </c>
      <c r="T29" s="37"/>
      <c r="U29" s="30" t="e">
        <f>'[2]Traitement de donnees'!$X29*0.1</f>
        <v>#VALUE!</v>
      </c>
      <c r="V29" s="30" t="e">
        <f>'[3]Traitement de donnees'!$X29*0.1</f>
        <v>#VALUE!</v>
      </c>
      <c r="W29" s="30" t="e">
        <f>'[1]Traitement de donnees'!$X29*0.1</f>
        <v>#VALUE!</v>
      </c>
      <c r="X29" s="30" t="e">
        <f t="shared" si="7"/>
        <v>#VALUE!</v>
      </c>
      <c r="Y29" s="30" t="e">
        <f t="shared" si="8"/>
        <v>#VALUE!</v>
      </c>
      <c r="Z29" s="37"/>
      <c r="AA29" s="88" t="e">
        <f t="shared" si="9"/>
        <v>#VALUE!</v>
      </c>
      <c r="AB29" s="88" t="e">
        <f t="shared" si="9"/>
        <v>#VALUE!</v>
      </c>
      <c r="AC29" s="88" t="e">
        <f t="shared" si="9"/>
        <v>#VALUE!</v>
      </c>
      <c r="AD29" s="88" t="e">
        <f t="shared" si="10"/>
        <v>#VALUE!</v>
      </c>
      <c r="AE29" s="88" t="e">
        <f t="shared" si="11"/>
        <v>#VALUE!</v>
      </c>
      <c r="AF29" s="40">
        <f t="shared" si="0"/>
        <v>24</v>
      </c>
    </row>
    <row r="30" spans="1:32" ht="15" thickBot="1" x14ac:dyDescent="0.35">
      <c r="A30" s="41">
        <v>25</v>
      </c>
      <c r="B30" s="26">
        <f>'[1]Encodage + Sav. parler'!B30</f>
        <v>0</v>
      </c>
      <c r="C30" s="83" t="e">
        <f>'[2]Nombres et operations'!$X30*0.3</f>
        <v>#VALUE!</v>
      </c>
      <c r="D30" s="83" t="e">
        <f>'[3]Nombres et operations'!$X30*0.3</f>
        <v>#VALUE!</v>
      </c>
      <c r="E30" s="83" t="e">
        <f>'[1]Nombres et operations'!$X30*0.3</f>
        <v>#VALUE!</v>
      </c>
      <c r="F30" s="84" t="e">
        <f t="shared" si="1"/>
        <v>#VALUE!</v>
      </c>
      <c r="G30" s="84" t="e">
        <f t="shared" si="2"/>
        <v>#VALUE!</v>
      </c>
      <c r="H30" s="86"/>
      <c r="I30" s="30" t="e">
        <f>[2]Grandeurs!$X30*0.3</f>
        <v>#VALUE!</v>
      </c>
      <c r="J30" s="30" t="e">
        <f>[3]Grandeurs!$X30*0.3</f>
        <v>#VALUE!</v>
      </c>
      <c r="K30" s="30" t="e">
        <f>[1]Grandeurs!$X30*0.3</f>
        <v>#VALUE!</v>
      </c>
      <c r="L30" s="30" t="e">
        <f t="shared" si="3"/>
        <v>#VALUE!</v>
      </c>
      <c r="M30" s="30" t="e">
        <f t="shared" si="4"/>
        <v>#VALUE!</v>
      </c>
      <c r="N30" s="37"/>
      <c r="O30" s="30" t="e">
        <f>'[2]Solides et figures'!$X30*0.3</f>
        <v>#VALUE!</v>
      </c>
      <c r="P30" s="30" t="e">
        <f>'[3]Solides et figures'!$X30*0.3</f>
        <v>#VALUE!</v>
      </c>
      <c r="Q30" s="30" t="e">
        <f>'[1]Solides et figures'!$X30*0.3</f>
        <v>#VALUE!</v>
      </c>
      <c r="R30" s="30" t="e">
        <f t="shared" si="5"/>
        <v>#VALUE!</v>
      </c>
      <c r="S30" s="30" t="e">
        <f t="shared" si="6"/>
        <v>#VALUE!</v>
      </c>
      <c r="T30" s="37"/>
      <c r="U30" s="30" t="e">
        <f>'[2]Traitement de donnees'!$X30*0.1</f>
        <v>#VALUE!</v>
      </c>
      <c r="V30" s="30" t="e">
        <f>'[3]Traitement de donnees'!$X30*0.1</f>
        <v>#VALUE!</v>
      </c>
      <c r="W30" s="30" t="e">
        <f>'[1]Traitement de donnees'!$X30*0.1</f>
        <v>#VALUE!</v>
      </c>
      <c r="X30" s="30" t="e">
        <f t="shared" si="7"/>
        <v>#VALUE!</v>
      </c>
      <c r="Y30" s="30" t="e">
        <f t="shared" si="8"/>
        <v>#VALUE!</v>
      </c>
      <c r="Z30" s="37"/>
      <c r="AA30" s="88" t="e">
        <f t="shared" si="9"/>
        <v>#VALUE!</v>
      </c>
      <c r="AB30" s="88" t="e">
        <f t="shared" si="9"/>
        <v>#VALUE!</v>
      </c>
      <c r="AC30" s="88" t="e">
        <f t="shared" si="9"/>
        <v>#VALUE!</v>
      </c>
      <c r="AD30" s="88" t="e">
        <f t="shared" si="10"/>
        <v>#VALUE!</v>
      </c>
      <c r="AE30" s="88" t="e">
        <f t="shared" si="11"/>
        <v>#VALUE!</v>
      </c>
      <c r="AF30" s="40">
        <f t="shared" si="0"/>
        <v>25</v>
      </c>
    </row>
    <row r="31" spans="1:32" ht="15" thickBot="1" x14ac:dyDescent="0.35">
      <c r="A31" s="41">
        <v>26</v>
      </c>
      <c r="B31" s="26">
        <f>'[1]Encodage + Sav. parler'!B31</f>
        <v>0</v>
      </c>
      <c r="C31" s="83" t="e">
        <f>'[2]Nombres et operations'!$X31*0.3</f>
        <v>#VALUE!</v>
      </c>
      <c r="D31" s="83" t="e">
        <f>'[3]Nombres et operations'!$X31*0.3</f>
        <v>#VALUE!</v>
      </c>
      <c r="E31" s="83" t="e">
        <f>'[1]Nombres et operations'!$X31*0.3</f>
        <v>#VALUE!</v>
      </c>
      <c r="F31" s="84" t="e">
        <f t="shared" si="1"/>
        <v>#VALUE!</v>
      </c>
      <c r="G31" s="84" t="e">
        <f t="shared" si="2"/>
        <v>#VALUE!</v>
      </c>
      <c r="H31" s="86"/>
      <c r="I31" s="30" t="e">
        <f>[2]Grandeurs!$X31*0.3</f>
        <v>#VALUE!</v>
      </c>
      <c r="J31" s="30" t="e">
        <f>[3]Grandeurs!$X31*0.3</f>
        <v>#VALUE!</v>
      </c>
      <c r="K31" s="30" t="e">
        <f>[1]Grandeurs!$X31*0.3</f>
        <v>#VALUE!</v>
      </c>
      <c r="L31" s="30" t="e">
        <f t="shared" si="3"/>
        <v>#VALUE!</v>
      </c>
      <c r="M31" s="30" t="e">
        <f t="shared" si="4"/>
        <v>#VALUE!</v>
      </c>
      <c r="N31" s="37"/>
      <c r="O31" s="30" t="e">
        <f>'[2]Solides et figures'!$X31*0.3</f>
        <v>#VALUE!</v>
      </c>
      <c r="P31" s="30" t="e">
        <f>'[3]Solides et figures'!$X31*0.3</f>
        <v>#VALUE!</v>
      </c>
      <c r="Q31" s="30" t="e">
        <f>'[1]Solides et figures'!$X31*0.3</f>
        <v>#VALUE!</v>
      </c>
      <c r="R31" s="30" t="e">
        <f t="shared" si="5"/>
        <v>#VALUE!</v>
      </c>
      <c r="S31" s="30" t="e">
        <f t="shared" si="6"/>
        <v>#VALUE!</v>
      </c>
      <c r="T31" s="37"/>
      <c r="U31" s="30" t="e">
        <f>'[2]Traitement de donnees'!$X31*0.1</f>
        <v>#VALUE!</v>
      </c>
      <c r="V31" s="30" t="e">
        <f>'[3]Traitement de donnees'!$X31*0.1</f>
        <v>#VALUE!</v>
      </c>
      <c r="W31" s="30" t="e">
        <f>'[1]Traitement de donnees'!$X31*0.1</f>
        <v>#VALUE!</v>
      </c>
      <c r="X31" s="30" t="e">
        <f t="shared" si="7"/>
        <v>#VALUE!</v>
      </c>
      <c r="Y31" s="30" t="e">
        <f t="shared" si="8"/>
        <v>#VALUE!</v>
      </c>
      <c r="Z31" s="37"/>
      <c r="AA31" s="88" t="e">
        <f t="shared" si="9"/>
        <v>#VALUE!</v>
      </c>
      <c r="AB31" s="88" t="e">
        <f t="shared" si="9"/>
        <v>#VALUE!</v>
      </c>
      <c r="AC31" s="88" t="e">
        <f t="shared" si="9"/>
        <v>#VALUE!</v>
      </c>
      <c r="AD31" s="88" t="e">
        <f t="shared" si="10"/>
        <v>#VALUE!</v>
      </c>
      <c r="AE31" s="88" t="e">
        <f t="shared" si="11"/>
        <v>#VALUE!</v>
      </c>
      <c r="AF31" s="40">
        <f t="shared" si="0"/>
        <v>26</v>
      </c>
    </row>
    <row r="32" spans="1:32" ht="15" thickBot="1" x14ac:dyDescent="0.35">
      <c r="A32" s="41">
        <v>27</v>
      </c>
      <c r="B32" s="26">
        <f>'[1]Encodage + Sav. parler'!B32</f>
        <v>0</v>
      </c>
      <c r="C32" s="83" t="e">
        <f>'[2]Nombres et operations'!$X32*0.3</f>
        <v>#VALUE!</v>
      </c>
      <c r="D32" s="83" t="e">
        <f>'[3]Nombres et operations'!$X32*0.3</f>
        <v>#VALUE!</v>
      </c>
      <c r="E32" s="83" t="e">
        <f>'[1]Nombres et operations'!$X32*0.3</f>
        <v>#VALUE!</v>
      </c>
      <c r="F32" s="84" t="e">
        <f t="shared" si="1"/>
        <v>#VALUE!</v>
      </c>
      <c r="G32" s="84" t="e">
        <f t="shared" si="2"/>
        <v>#VALUE!</v>
      </c>
      <c r="H32" s="86"/>
      <c r="I32" s="30" t="e">
        <f>[2]Grandeurs!$X32*0.3</f>
        <v>#VALUE!</v>
      </c>
      <c r="J32" s="30" t="e">
        <f>[3]Grandeurs!$X32*0.3</f>
        <v>#VALUE!</v>
      </c>
      <c r="K32" s="30" t="e">
        <f>[1]Grandeurs!$X32*0.3</f>
        <v>#VALUE!</v>
      </c>
      <c r="L32" s="30" t="e">
        <f t="shared" si="3"/>
        <v>#VALUE!</v>
      </c>
      <c r="M32" s="30" t="e">
        <f t="shared" si="4"/>
        <v>#VALUE!</v>
      </c>
      <c r="N32" s="37"/>
      <c r="O32" s="30" t="e">
        <f>'[2]Solides et figures'!$X32*0.3</f>
        <v>#VALUE!</v>
      </c>
      <c r="P32" s="30" t="e">
        <f>'[3]Solides et figures'!$X32*0.3</f>
        <v>#VALUE!</v>
      </c>
      <c r="Q32" s="30" t="e">
        <f>'[1]Solides et figures'!$X32*0.3</f>
        <v>#VALUE!</v>
      </c>
      <c r="R32" s="30" t="e">
        <f t="shared" si="5"/>
        <v>#VALUE!</v>
      </c>
      <c r="S32" s="30" t="e">
        <f t="shared" si="6"/>
        <v>#VALUE!</v>
      </c>
      <c r="T32" s="37"/>
      <c r="U32" s="30" t="e">
        <f>'[2]Traitement de donnees'!$X32*0.1</f>
        <v>#VALUE!</v>
      </c>
      <c r="V32" s="30" t="e">
        <f>'[3]Traitement de donnees'!$X32*0.1</f>
        <v>#VALUE!</v>
      </c>
      <c r="W32" s="30" t="e">
        <f>'[1]Traitement de donnees'!$X32*0.1</f>
        <v>#VALUE!</v>
      </c>
      <c r="X32" s="30" t="e">
        <f t="shared" si="7"/>
        <v>#VALUE!</v>
      </c>
      <c r="Y32" s="30" t="e">
        <f t="shared" si="8"/>
        <v>#VALUE!</v>
      </c>
      <c r="Z32" s="37"/>
      <c r="AA32" s="88" t="e">
        <f t="shared" si="9"/>
        <v>#VALUE!</v>
      </c>
      <c r="AB32" s="88" t="e">
        <f t="shared" si="9"/>
        <v>#VALUE!</v>
      </c>
      <c r="AC32" s="88" t="e">
        <f t="shared" si="9"/>
        <v>#VALUE!</v>
      </c>
      <c r="AD32" s="88" t="e">
        <f t="shared" si="10"/>
        <v>#VALUE!</v>
      </c>
      <c r="AE32" s="88" t="e">
        <f t="shared" si="11"/>
        <v>#VALUE!</v>
      </c>
      <c r="AF32" s="40">
        <f t="shared" si="0"/>
        <v>27</v>
      </c>
    </row>
    <row r="33" spans="1:55" ht="15" thickBot="1" x14ac:dyDescent="0.35">
      <c r="A33" s="41">
        <v>28</v>
      </c>
      <c r="B33" s="26">
        <f>'[1]Encodage + Sav. parler'!B33</f>
        <v>0</v>
      </c>
      <c r="C33" s="83" t="e">
        <f>'[2]Nombres et operations'!$X33*0.3</f>
        <v>#VALUE!</v>
      </c>
      <c r="D33" s="83" t="e">
        <f>'[3]Nombres et operations'!$X33*0.3</f>
        <v>#VALUE!</v>
      </c>
      <c r="E33" s="83" t="e">
        <f>'[1]Nombres et operations'!$X33*0.3</f>
        <v>#VALUE!</v>
      </c>
      <c r="F33" s="84" t="e">
        <f t="shared" si="1"/>
        <v>#VALUE!</v>
      </c>
      <c r="G33" s="84" t="e">
        <f t="shared" si="2"/>
        <v>#VALUE!</v>
      </c>
      <c r="H33" s="86"/>
      <c r="I33" s="30" t="e">
        <f>[2]Grandeurs!$X33*0.3</f>
        <v>#VALUE!</v>
      </c>
      <c r="J33" s="30" t="e">
        <f>[3]Grandeurs!$X33*0.3</f>
        <v>#VALUE!</v>
      </c>
      <c r="K33" s="30" t="e">
        <f>[1]Grandeurs!$X33*0.3</f>
        <v>#VALUE!</v>
      </c>
      <c r="L33" s="30" t="e">
        <f t="shared" si="3"/>
        <v>#VALUE!</v>
      </c>
      <c r="M33" s="30" t="e">
        <f t="shared" si="4"/>
        <v>#VALUE!</v>
      </c>
      <c r="N33" s="37"/>
      <c r="O33" s="30" t="e">
        <f>'[2]Solides et figures'!$X33*0.3</f>
        <v>#VALUE!</v>
      </c>
      <c r="P33" s="30" t="e">
        <f>'[3]Solides et figures'!$X33*0.3</f>
        <v>#VALUE!</v>
      </c>
      <c r="Q33" s="30" t="e">
        <f>'[1]Solides et figures'!$X33*0.3</f>
        <v>#VALUE!</v>
      </c>
      <c r="R33" s="30" t="e">
        <f t="shared" si="5"/>
        <v>#VALUE!</v>
      </c>
      <c r="S33" s="30" t="e">
        <f t="shared" si="6"/>
        <v>#VALUE!</v>
      </c>
      <c r="T33" s="37"/>
      <c r="U33" s="30" t="e">
        <f>'[2]Traitement de donnees'!$X33*0.1</f>
        <v>#VALUE!</v>
      </c>
      <c r="V33" s="30" t="e">
        <f>'[3]Traitement de donnees'!$X33*0.1</f>
        <v>#VALUE!</v>
      </c>
      <c r="W33" s="30" t="e">
        <f>'[1]Traitement de donnees'!$X33*0.1</f>
        <v>#VALUE!</v>
      </c>
      <c r="X33" s="30" t="e">
        <f t="shared" si="7"/>
        <v>#VALUE!</v>
      </c>
      <c r="Y33" s="30" t="e">
        <f t="shared" si="8"/>
        <v>#VALUE!</v>
      </c>
      <c r="Z33" s="37"/>
      <c r="AA33" s="88" t="e">
        <f t="shared" si="9"/>
        <v>#VALUE!</v>
      </c>
      <c r="AB33" s="88" t="e">
        <f t="shared" si="9"/>
        <v>#VALUE!</v>
      </c>
      <c r="AC33" s="88" t="e">
        <f t="shared" si="9"/>
        <v>#VALUE!</v>
      </c>
      <c r="AD33" s="88" t="e">
        <f t="shared" si="10"/>
        <v>#VALUE!</v>
      </c>
      <c r="AE33" s="88" t="e">
        <f t="shared" si="11"/>
        <v>#VALUE!</v>
      </c>
      <c r="AF33" s="40">
        <f t="shared" si="0"/>
        <v>28</v>
      </c>
    </row>
    <row r="34" spans="1:55" ht="15" thickBot="1" x14ac:dyDescent="0.35">
      <c r="A34" s="41">
        <v>29</v>
      </c>
      <c r="B34" s="26">
        <f>'[1]Encodage + Sav. parler'!B34</f>
        <v>0</v>
      </c>
      <c r="C34" s="83" t="e">
        <f>'[2]Nombres et operations'!$X34*0.3</f>
        <v>#VALUE!</v>
      </c>
      <c r="D34" s="83" t="e">
        <f>'[3]Nombres et operations'!$X34*0.3</f>
        <v>#VALUE!</v>
      </c>
      <c r="E34" s="83" t="e">
        <f>'[1]Nombres et operations'!$X34*0.3</f>
        <v>#VALUE!</v>
      </c>
      <c r="F34" s="84" t="e">
        <f t="shared" si="1"/>
        <v>#VALUE!</v>
      </c>
      <c r="G34" s="84" t="e">
        <f t="shared" si="2"/>
        <v>#VALUE!</v>
      </c>
      <c r="H34" s="86"/>
      <c r="I34" s="30" t="e">
        <f>[2]Grandeurs!$X34*0.3</f>
        <v>#VALUE!</v>
      </c>
      <c r="J34" s="30" t="e">
        <f>[3]Grandeurs!$X34*0.3</f>
        <v>#VALUE!</v>
      </c>
      <c r="K34" s="30" t="e">
        <f>[1]Grandeurs!$X34*0.3</f>
        <v>#VALUE!</v>
      </c>
      <c r="L34" s="30" t="e">
        <f t="shared" si="3"/>
        <v>#VALUE!</v>
      </c>
      <c r="M34" s="30" t="e">
        <f t="shared" si="4"/>
        <v>#VALUE!</v>
      </c>
      <c r="N34" s="37"/>
      <c r="O34" s="30" t="e">
        <f>'[2]Solides et figures'!$X34*0.3</f>
        <v>#VALUE!</v>
      </c>
      <c r="P34" s="30" t="e">
        <f>'[3]Solides et figures'!$X34*0.3</f>
        <v>#VALUE!</v>
      </c>
      <c r="Q34" s="30" t="e">
        <f>'[1]Solides et figures'!$X34*0.3</f>
        <v>#VALUE!</v>
      </c>
      <c r="R34" s="30" t="e">
        <f t="shared" si="5"/>
        <v>#VALUE!</v>
      </c>
      <c r="S34" s="30" t="e">
        <f t="shared" si="6"/>
        <v>#VALUE!</v>
      </c>
      <c r="T34" s="37"/>
      <c r="U34" s="30" t="e">
        <f>'[2]Traitement de donnees'!$X34*0.1</f>
        <v>#VALUE!</v>
      </c>
      <c r="V34" s="30" t="e">
        <f>'[3]Traitement de donnees'!$X34*0.1</f>
        <v>#VALUE!</v>
      </c>
      <c r="W34" s="30" t="e">
        <f>'[1]Traitement de donnees'!$X34*0.1</f>
        <v>#VALUE!</v>
      </c>
      <c r="X34" s="30" t="e">
        <f t="shared" si="7"/>
        <v>#VALUE!</v>
      </c>
      <c r="Y34" s="30" t="e">
        <f t="shared" si="8"/>
        <v>#VALUE!</v>
      </c>
      <c r="Z34" s="37"/>
      <c r="AA34" s="88" t="e">
        <f t="shared" si="9"/>
        <v>#VALUE!</v>
      </c>
      <c r="AB34" s="88" t="e">
        <f t="shared" si="9"/>
        <v>#VALUE!</v>
      </c>
      <c r="AC34" s="88" t="e">
        <f t="shared" si="9"/>
        <v>#VALUE!</v>
      </c>
      <c r="AD34" s="88" t="e">
        <f t="shared" si="10"/>
        <v>#VALUE!</v>
      </c>
      <c r="AE34" s="88" t="e">
        <f t="shared" si="11"/>
        <v>#VALUE!</v>
      </c>
      <c r="AF34" s="40">
        <f t="shared" si="0"/>
        <v>29</v>
      </c>
    </row>
    <row r="35" spans="1:55" ht="15" thickBot="1" x14ac:dyDescent="0.35">
      <c r="A35" s="42">
        <v>30</v>
      </c>
      <c r="B35" s="43">
        <f>'[1]Encodage + Sav. parler'!B35</f>
        <v>0</v>
      </c>
      <c r="C35" s="83" t="e">
        <f>'[2]Nombres et operations'!$X35*0.3</f>
        <v>#VALUE!</v>
      </c>
      <c r="D35" s="83" t="e">
        <f>'[3]Nombres et operations'!$X35*0.3</f>
        <v>#VALUE!</v>
      </c>
      <c r="E35" s="83" t="e">
        <f>'[1]Nombres et operations'!$X35*0.3</f>
        <v>#VALUE!</v>
      </c>
      <c r="F35" s="84" t="e">
        <f t="shared" si="1"/>
        <v>#VALUE!</v>
      </c>
      <c r="G35" s="84" t="e">
        <f t="shared" si="2"/>
        <v>#VALUE!</v>
      </c>
      <c r="H35" s="87"/>
      <c r="I35" s="30" t="e">
        <f>[2]Grandeurs!$X35*0.3</f>
        <v>#VALUE!</v>
      </c>
      <c r="J35" s="30" t="e">
        <f>[3]Grandeurs!$X35*0.3</f>
        <v>#VALUE!</v>
      </c>
      <c r="K35" s="30" t="e">
        <f>[1]Grandeurs!$X35*0.3</f>
        <v>#VALUE!</v>
      </c>
      <c r="L35" s="30" t="e">
        <f t="shared" si="3"/>
        <v>#VALUE!</v>
      </c>
      <c r="M35" s="30" t="e">
        <f t="shared" si="4"/>
        <v>#VALUE!</v>
      </c>
      <c r="N35" s="46"/>
      <c r="O35" s="30" t="e">
        <f>'[2]Solides et figures'!$X35*0.3</f>
        <v>#VALUE!</v>
      </c>
      <c r="P35" s="30" t="e">
        <f>'[3]Solides et figures'!$X35*0.3</f>
        <v>#VALUE!</v>
      </c>
      <c r="Q35" s="30" t="e">
        <f>'[1]Solides et figures'!$X35*0.3</f>
        <v>#VALUE!</v>
      </c>
      <c r="R35" s="30" t="e">
        <f t="shared" si="5"/>
        <v>#VALUE!</v>
      </c>
      <c r="S35" s="30" t="e">
        <f t="shared" si="6"/>
        <v>#VALUE!</v>
      </c>
      <c r="T35" s="46"/>
      <c r="U35" s="30" t="e">
        <f>'[2]Traitement de donnees'!$X35*0.1</f>
        <v>#VALUE!</v>
      </c>
      <c r="V35" s="30" t="e">
        <f>'[3]Traitement de donnees'!$X35*0.1</f>
        <v>#VALUE!</v>
      </c>
      <c r="W35" s="30" t="e">
        <f>'[1]Traitement de donnees'!$X35*0.1</f>
        <v>#VALUE!</v>
      </c>
      <c r="X35" s="30" t="e">
        <f t="shared" si="7"/>
        <v>#VALUE!</v>
      </c>
      <c r="Y35" s="30" t="e">
        <f t="shared" si="8"/>
        <v>#VALUE!</v>
      </c>
      <c r="Z35" s="46"/>
      <c r="AA35" s="88" t="e">
        <f t="shared" si="9"/>
        <v>#VALUE!</v>
      </c>
      <c r="AB35" s="88" t="e">
        <f t="shared" si="9"/>
        <v>#VALUE!</v>
      </c>
      <c r="AC35" s="88" t="e">
        <f t="shared" si="9"/>
        <v>#VALUE!</v>
      </c>
      <c r="AD35" s="88" t="e">
        <f t="shared" si="10"/>
        <v>#VALUE!</v>
      </c>
      <c r="AE35" s="88" t="e">
        <f t="shared" si="11"/>
        <v>#VALUE!</v>
      </c>
      <c r="AF35" s="48">
        <f t="shared" si="0"/>
        <v>30</v>
      </c>
    </row>
    <row r="36" spans="1:55" x14ac:dyDescent="0.3"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50"/>
      <c r="O36" s="49"/>
      <c r="P36" s="49"/>
      <c r="Q36" s="49"/>
      <c r="R36" s="49"/>
      <c r="S36" s="49"/>
      <c r="T36" s="50"/>
      <c r="U36" s="49"/>
      <c r="V36" s="49"/>
      <c r="W36" s="49"/>
      <c r="X36" s="49"/>
      <c r="Y36" s="49"/>
      <c r="Z36" s="50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50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24"/>
    </row>
    <row r="37" spans="1:55" x14ac:dyDescent="0.3"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50"/>
      <c r="O37" s="49"/>
      <c r="P37" s="49"/>
      <c r="Q37" s="49"/>
      <c r="R37" s="49"/>
      <c r="S37" s="49"/>
      <c r="T37" s="50"/>
      <c r="U37" s="49"/>
      <c r="V37" s="49"/>
      <c r="W37" s="49"/>
      <c r="X37" s="49"/>
      <c r="Y37" s="49"/>
      <c r="Z37" s="50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50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24"/>
    </row>
    <row r="38" spans="1:55" x14ac:dyDescent="0.3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</row>
    <row r="39" spans="1:55" x14ac:dyDescent="0.3"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</row>
    <row r="40" spans="1:55" x14ac:dyDescent="0.3"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</row>
    <row r="41" spans="1:55" x14ac:dyDescent="0.3"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</row>
    <row r="42" spans="1:55" x14ac:dyDescent="0.3"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</row>
    <row r="43" spans="1:55" x14ac:dyDescent="0.3"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</row>
    <row r="44" spans="1:55" x14ac:dyDescent="0.3"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</row>
    <row r="45" spans="1:55" x14ac:dyDescent="0.3"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</row>
    <row r="46" spans="1:55" x14ac:dyDescent="0.3"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</row>
    <row r="47" spans="1:55" x14ac:dyDescent="0.3"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</row>
    <row r="48" spans="1:55" x14ac:dyDescent="0.3"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</row>
    <row r="49" spans="3:54" x14ac:dyDescent="0.3"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</row>
    <row r="50" spans="3:54" x14ac:dyDescent="0.3"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</row>
    <row r="51" spans="3:54" x14ac:dyDescent="0.3"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</row>
    <row r="52" spans="3:54" x14ac:dyDescent="0.3"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</row>
    <row r="53" spans="3:54" x14ac:dyDescent="0.3"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</row>
    <row r="54" spans="3:54" x14ac:dyDescent="0.3"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</row>
    <row r="55" spans="3:54" x14ac:dyDescent="0.3"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</row>
    <row r="56" spans="3:54" x14ac:dyDescent="0.3"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</row>
    <row r="57" spans="3:54" x14ac:dyDescent="0.3"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</row>
    <row r="58" spans="3:54" x14ac:dyDescent="0.3"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</row>
    <row r="59" spans="3:54" x14ac:dyDescent="0.3"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</row>
    <row r="60" spans="3:54" x14ac:dyDescent="0.3"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</row>
    <row r="61" spans="3:54" x14ac:dyDescent="0.3"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</row>
    <row r="62" spans="3:54" x14ac:dyDescent="0.3"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</row>
    <row r="63" spans="3:54" x14ac:dyDescent="0.3"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</row>
    <row r="64" spans="3:54" x14ac:dyDescent="0.3"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</row>
    <row r="65" spans="3:54" x14ac:dyDescent="0.3"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</row>
    <row r="66" spans="3:54" x14ac:dyDescent="0.3"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</row>
    <row r="67" spans="3:54" x14ac:dyDescent="0.3"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</row>
    <row r="68" spans="3:54" x14ac:dyDescent="0.3"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</row>
    <row r="69" spans="3:54" x14ac:dyDescent="0.3"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</row>
    <row r="70" spans="3:54" x14ac:dyDescent="0.3"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</row>
    <row r="71" spans="3:54" x14ac:dyDescent="0.3"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</row>
    <row r="72" spans="3:54" x14ac:dyDescent="0.3"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</row>
    <row r="73" spans="3:54" x14ac:dyDescent="0.3"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</row>
    <row r="74" spans="3:54" x14ac:dyDescent="0.3"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</row>
    <row r="75" spans="3:54" x14ac:dyDescent="0.3"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</row>
    <row r="76" spans="3:54" x14ac:dyDescent="0.3"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</row>
    <row r="77" spans="3:54" x14ac:dyDescent="0.3"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</row>
    <row r="78" spans="3:54" x14ac:dyDescent="0.3"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</row>
    <row r="79" spans="3:54" x14ac:dyDescent="0.3"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</row>
    <row r="80" spans="3:54" x14ac:dyDescent="0.3"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</row>
    <row r="81" spans="3:54" x14ac:dyDescent="0.3"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</row>
    <row r="82" spans="3:54" x14ac:dyDescent="0.3"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</row>
    <row r="83" spans="3:54" x14ac:dyDescent="0.3"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</row>
    <row r="84" spans="3:54" x14ac:dyDescent="0.3"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</row>
    <row r="85" spans="3:54" x14ac:dyDescent="0.3"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</row>
    <row r="86" spans="3:54" x14ac:dyDescent="0.3"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</row>
    <row r="87" spans="3:54" x14ac:dyDescent="0.3"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</row>
    <row r="88" spans="3:54" x14ac:dyDescent="0.3"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</row>
    <row r="89" spans="3:54" x14ac:dyDescent="0.3"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</row>
    <row r="90" spans="3:54" x14ac:dyDescent="0.3"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</row>
    <row r="91" spans="3:54" x14ac:dyDescent="0.3"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</row>
    <row r="92" spans="3:54" x14ac:dyDescent="0.3"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</row>
    <row r="93" spans="3:54" x14ac:dyDescent="0.3"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</row>
    <row r="94" spans="3:54" x14ac:dyDescent="0.3"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</row>
    <row r="95" spans="3:54" x14ac:dyDescent="0.3"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</row>
    <row r="96" spans="3:54" x14ac:dyDescent="0.3"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</row>
    <row r="97" spans="3:54" x14ac:dyDescent="0.3"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</row>
    <row r="98" spans="3:54" x14ac:dyDescent="0.3"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</row>
    <row r="99" spans="3:54" x14ac:dyDescent="0.3"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</row>
    <row r="100" spans="3:54" x14ac:dyDescent="0.3"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3:54" x14ac:dyDescent="0.3"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</row>
    <row r="102" spans="3:54" x14ac:dyDescent="0.3"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</row>
    <row r="103" spans="3:54" x14ac:dyDescent="0.3"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</row>
    <row r="104" spans="3:54" x14ac:dyDescent="0.3"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</row>
    <row r="105" spans="3:54" x14ac:dyDescent="0.3"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</row>
    <row r="106" spans="3:54" x14ac:dyDescent="0.3"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  <c r="AY106" s="50"/>
      <c r="AZ106" s="50"/>
      <c r="BA106" s="50"/>
      <c r="BB106" s="50"/>
    </row>
    <row r="107" spans="3:54" x14ac:dyDescent="0.3"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</row>
    <row r="108" spans="3:54" x14ac:dyDescent="0.3"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</row>
    <row r="109" spans="3:54" x14ac:dyDescent="0.3"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</row>
    <row r="110" spans="3:54" x14ac:dyDescent="0.3"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</row>
    <row r="111" spans="3:54" x14ac:dyDescent="0.3"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</row>
    <row r="112" spans="3:54" x14ac:dyDescent="0.3"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</row>
    <row r="113" spans="3:54" x14ac:dyDescent="0.3"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</row>
    <row r="114" spans="3:54" x14ac:dyDescent="0.3"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  <c r="AY114" s="50"/>
      <c r="AZ114" s="50"/>
      <c r="BA114" s="50"/>
      <c r="BB114" s="50"/>
    </row>
    <row r="115" spans="3:54" x14ac:dyDescent="0.3"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</row>
    <row r="116" spans="3:54" x14ac:dyDescent="0.3"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</row>
    <row r="117" spans="3:54" x14ac:dyDescent="0.3"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</row>
    <row r="118" spans="3:54" x14ac:dyDescent="0.3"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  <c r="AZ118" s="50"/>
      <c r="BA118" s="50"/>
      <c r="BB118" s="50"/>
    </row>
    <row r="119" spans="3:54" x14ac:dyDescent="0.3"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</row>
    <row r="120" spans="3:54" x14ac:dyDescent="0.3"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</row>
    <row r="121" spans="3:54" x14ac:dyDescent="0.3"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</row>
    <row r="122" spans="3:54" x14ac:dyDescent="0.3"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</row>
    <row r="123" spans="3:54" x14ac:dyDescent="0.3"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50"/>
      <c r="BB123" s="50"/>
    </row>
    <row r="124" spans="3:54" x14ac:dyDescent="0.3"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</row>
    <row r="125" spans="3:54" x14ac:dyDescent="0.3"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</row>
    <row r="126" spans="3:54" x14ac:dyDescent="0.3"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</row>
    <row r="127" spans="3:54" x14ac:dyDescent="0.3"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</row>
    <row r="128" spans="3:54" ht="15" thickBot="1" x14ac:dyDescent="0.35"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</row>
    <row r="129" spans="3:54" x14ac:dyDescent="0.3"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</row>
    <row r="130" spans="3:54" ht="15" thickBot="1" x14ac:dyDescent="0.35"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</row>
    <row r="131" spans="3:54" x14ac:dyDescent="0.3"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</row>
    <row r="132" spans="3:54" x14ac:dyDescent="0.3"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</row>
  </sheetData>
  <mergeCells count="5">
    <mergeCell ref="C3:G3"/>
    <mergeCell ref="I3:M3"/>
    <mergeCell ref="O3:S3"/>
    <mergeCell ref="U3:Y3"/>
    <mergeCell ref="AA3:AE3"/>
  </mergeCells>
  <conditionalFormatting sqref="C6:E35">
    <cfRule type="cellIs" dxfId="32" priority="19" operator="greaterThan">
      <formula>$C$5/2</formula>
    </cfRule>
    <cfRule type="cellIs" dxfId="31" priority="20" operator="equal">
      <formula>$C$5/2</formula>
    </cfRule>
    <cfRule type="cellIs" dxfId="30" priority="21" operator="lessThan">
      <formula>$C$5/2</formula>
    </cfRule>
  </conditionalFormatting>
  <conditionalFormatting sqref="F6:F35">
    <cfRule type="cellIs" dxfId="29" priority="16" operator="equal">
      <formula>$F$5/2</formula>
    </cfRule>
    <cfRule type="cellIs" dxfId="28" priority="17" operator="lessThan">
      <formula>$F$5/2</formula>
    </cfRule>
    <cfRule type="cellIs" dxfId="27" priority="18" operator="greaterThan">
      <formula>$F$5/2</formula>
    </cfRule>
  </conditionalFormatting>
  <conditionalFormatting sqref="G6:G35">
    <cfRule type="cellIs" dxfId="26" priority="13" operator="equal">
      <formula>$G$5/2</formula>
    </cfRule>
    <cfRule type="cellIs" dxfId="25" priority="14" operator="lessThan">
      <formula>$G$5/2</formula>
    </cfRule>
    <cfRule type="cellIs" dxfId="24" priority="15" operator="greaterThan">
      <formula>$G$5/2</formula>
    </cfRule>
  </conditionalFormatting>
  <conditionalFormatting sqref="I6:K35">
    <cfRule type="cellIs" dxfId="23" priority="10" operator="lessThan">
      <formula>$I$5/2</formula>
    </cfRule>
    <cfRule type="cellIs" dxfId="22" priority="11" operator="greaterThan">
      <formula>$I$5/2</formula>
    </cfRule>
    <cfRule type="cellIs" dxfId="21" priority="12" operator="equal">
      <formula>$I$5/2</formula>
    </cfRule>
  </conditionalFormatting>
  <conditionalFormatting sqref="O6:Q35">
    <cfRule type="cellIs" dxfId="20" priority="7" operator="lessThan">
      <formula>$O$5/2</formula>
    </cfRule>
    <cfRule type="cellIs" dxfId="19" priority="8" operator="greaterThan">
      <formula>$O$5/2</formula>
    </cfRule>
    <cfRule type="cellIs" dxfId="18" priority="9" operator="equal">
      <formula>$O$5/2</formula>
    </cfRule>
  </conditionalFormatting>
  <conditionalFormatting sqref="U6:W35">
    <cfRule type="cellIs" dxfId="17" priority="4" operator="lessThan">
      <formula>$U$5/2</formula>
    </cfRule>
    <cfRule type="cellIs" dxfId="16" priority="5" operator="greaterThan">
      <formula>$U$5/2</formula>
    </cfRule>
    <cfRule type="cellIs" dxfId="15" priority="6" operator="equal">
      <formula>$U$5/2</formula>
    </cfRule>
  </conditionalFormatting>
  <conditionalFormatting sqref="AA6:AC35">
    <cfRule type="cellIs" dxfId="14" priority="1" operator="lessThan">
      <formula>$AA$5/2</formula>
    </cfRule>
    <cfRule type="cellIs" dxfId="13" priority="2" operator="greaterThan">
      <formula>$AA$5/2</formula>
    </cfRule>
    <cfRule type="cellIs" dxfId="12" priority="3" operator="equal">
      <formula>$AA$5/2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Z132"/>
  <sheetViews>
    <sheetView topLeftCell="I6" zoomScale="70" zoomScaleNormal="70" workbookViewId="0">
      <selection activeCell="AV6" sqref="AV6:AV23"/>
    </sheetView>
  </sheetViews>
  <sheetFormatPr baseColWidth="10" defaultColWidth="11.44140625" defaultRowHeight="14.4" x14ac:dyDescent="0.3"/>
  <cols>
    <col min="1" max="1" width="11.44140625" style="2"/>
    <col min="2" max="2" width="34.44140625" style="2" customWidth="1"/>
    <col min="3" max="103" width="5.6640625" style="2" customWidth="1"/>
    <col min="104" max="16384" width="11.44140625" style="2"/>
  </cols>
  <sheetData>
    <row r="1" spans="1:103" ht="22.8" x14ac:dyDescent="0.4">
      <c r="A1" s="1" t="str">
        <f>'[1]Encodage + Sav. parler'!A1</f>
        <v>Bulletin</v>
      </c>
      <c r="C1" s="3" t="str">
        <f>'[1]Encodage + Sav. parler'!C1</f>
        <v xml:space="preserve">Classe de 4ème année 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5"/>
      <c r="CF1" s="6"/>
      <c r="CG1" s="6"/>
      <c r="CH1" s="6" t="str">
        <f>'[1]Encodage + Sav. parler'!J1</f>
        <v>De Samblanx Nicolas</v>
      </c>
      <c r="CI1" s="6"/>
      <c r="CJ1" s="6"/>
      <c r="CK1" s="6"/>
      <c r="CL1" s="6"/>
      <c r="CM1" s="6" t="str">
        <f>'[1]Encodage + Sav. parler'!R1</f>
        <v>Année 2023/2024</v>
      </c>
      <c r="CN1" s="7"/>
      <c r="CO1" s="6"/>
      <c r="CP1" s="6"/>
      <c r="CQ1" s="6"/>
      <c r="CR1" s="6"/>
      <c r="CS1" s="6"/>
      <c r="CT1" s="6"/>
      <c r="CU1" s="6"/>
      <c r="CV1" s="6"/>
      <c r="CW1" s="6"/>
      <c r="CX1" s="6"/>
      <c r="CY1" s="8"/>
    </row>
    <row r="2" spans="1:103" ht="17.399999999999999" x14ac:dyDescent="0.3">
      <c r="C2" s="9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1"/>
      <c r="CN2" s="12"/>
      <c r="CO2" s="10"/>
      <c r="CP2" s="10"/>
      <c r="CQ2" s="11"/>
      <c r="CR2" s="11"/>
      <c r="CS2" s="11"/>
      <c r="CT2" s="11"/>
      <c r="CU2" s="11"/>
      <c r="CV2" s="11"/>
      <c r="CW2" s="11"/>
      <c r="CX2" s="11"/>
      <c r="CY2" s="13"/>
    </row>
    <row r="3" spans="1:103" ht="288" customHeight="1" x14ac:dyDescent="0.3">
      <c r="B3" s="75" t="s">
        <v>0</v>
      </c>
      <c r="C3" s="157" t="s">
        <v>10</v>
      </c>
      <c r="D3" s="158"/>
      <c r="E3" s="158"/>
      <c r="F3" s="158"/>
      <c r="G3" s="159"/>
      <c r="H3" s="18"/>
      <c r="I3" s="157" t="s">
        <v>11</v>
      </c>
      <c r="J3" s="158"/>
      <c r="K3" s="158"/>
      <c r="L3" s="158"/>
      <c r="M3" s="159"/>
      <c r="N3" s="18"/>
      <c r="O3" s="157" t="s">
        <v>12</v>
      </c>
      <c r="P3" s="158"/>
      <c r="Q3" s="158"/>
      <c r="R3" s="158"/>
      <c r="S3" s="159"/>
      <c r="T3" s="18"/>
      <c r="U3" s="163" t="s">
        <v>5</v>
      </c>
      <c r="V3" s="164"/>
      <c r="W3" s="164"/>
      <c r="X3" s="164"/>
      <c r="Y3" s="165"/>
      <c r="Z3" s="17"/>
      <c r="AA3" s="148" t="s">
        <v>13</v>
      </c>
      <c r="AB3" s="149"/>
      <c r="AC3" s="149"/>
      <c r="AD3" s="149"/>
      <c r="AE3" s="150"/>
      <c r="AF3" s="18"/>
      <c r="AG3" s="148" t="s">
        <v>14</v>
      </c>
      <c r="AH3" s="149"/>
      <c r="AI3" s="149"/>
      <c r="AJ3" s="149"/>
      <c r="AK3" s="150"/>
      <c r="AL3" s="18"/>
      <c r="AM3" s="148" t="s">
        <v>15</v>
      </c>
      <c r="AN3" s="149"/>
      <c r="AO3" s="149"/>
      <c r="AP3" s="149"/>
      <c r="AQ3" s="150"/>
      <c r="AR3" s="18"/>
      <c r="AS3" s="151" t="s">
        <v>5</v>
      </c>
      <c r="AT3" s="152"/>
      <c r="AU3" s="152"/>
      <c r="AV3" s="152"/>
      <c r="AW3" s="153"/>
      <c r="AX3" s="16"/>
      <c r="AY3" s="154" t="s">
        <v>16</v>
      </c>
      <c r="AZ3" s="155"/>
      <c r="BA3" s="155"/>
      <c r="BB3" s="155"/>
      <c r="BC3" s="156"/>
      <c r="BD3" s="16"/>
      <c r="BE3" s="157" t="s">
        <v>18</v>
      </c>
      <c r="BF3" s="158"/>
      <c r="BG3" s="158"/>
      <c r="BH3" s="158"/>
      <c r="BI3" s="159"/>
      <c r="BJ3" s="18"/>
      <c r="BK3" s="160" t="s">
        <v>19</v>
      </c>
      <c r="BL3" s="161"/>
      <c r="BM3" s="161"/>
      <c r="BN3" s="161"/>
      <c r="BO3" s="162"/>
    </row>
    <row r="4" spans="1:103" ht="81" customHeight="1" thickBot="1" x14ac:dyDescent="0.35">
      <c r="B4" s="97"/>
      <c r="C4" s="98" t="s">
        <v>21</v>
      </c>
      <c r="D4" s="98" t="s">
        <v>22</v>
      </c>
      <c r="E4" s="98" t="s">
        <v>23</v>
      </c>
      <c r="F4" s="98" t="s">
        <v>24</v>
      </c>
      <c r="G4" s="98" t="s">
        <v>17</v>
      </c>
      <c r="H4" s="58"/>
      <c r="I4" s="90" t="s">
        <v>21</v>
      </c>
      <c r="J4" s="90" t="s">
        <v>22</v>
      </c>
      <c r="K4" s="90" t="s">
        <v>23</v>
      </c>
      <c r="L4" s="90" t="s">
        <v>24</v>
      </c>
      <c r="M4" s="90" t="s">
        <v>17</v>
      </c>
      <c r="N4" s="58"/>
      <c r="O4" s="90" t="s">
        <v>21</v>
      </c>
      <c r="P4" s="90" t="s">
        <v>22</v>
      </c>
      <c r="Q4" s="90" t="s">
        <v>23</v>
      </c>
      <c r="R4" s="90" t="s">
        <v>24</v>
      </c>
      <c r="S4" s="90" t="s">
        <v>17</v>
      </c>
      <c r="T4" s="58"/>
      <c r="U4" s="90" t="s">
        <v>21</v>
      </c>
      <c r="V4" s="90" t="s">
        <v>22</v>
      </c>
      <c r="W4" s="90" t="s">
        <v>23</v>
      </c>
      <c r="X4" s="90" t="s">
        <v>24</v>
      </c>
      <c r="Y4" s="90" t="s">
        <v>17</v>
      </c>
      <c r="Z4" s="57"/>
      <c r="AA4" s="94" t="s">
        <v>21</v>
      </c>
      <c r="AB4" s="94" t="s">
        <v>22</v>
      </c>
      <c r="AC4" s="94" t="s">
        <v>23</v>
      </c>
      <c r="AD4" s="94" t="s">
        <v>24</v>
      </c>
      <c r="AE4" s="94" t="s">
        <v>17</v>
      </c>
      <c r="AF4" s="58"/>
      <c r="AG4" s="94" t="s">
        <v>21</v>
      </c>
      <c r="AH4" s="94" t="s">
        <v>22</v>
      </c>
      <c r="AI4" s="94" t="s">
        <v>23</v>
      </c>
      <c r="AJ4" s="94" t="s">
        <v>24</v>
      </c>
      <c r="AK4" s="94" t="s">
        <v>17</v>
      </c>
      <c r="AL4" s="58"/>
      <c r="AM4" s="94" t="s">
        <v>21</v>
      </c>
      <c r="AN4" s="94" t="s">
        <v>22</v>
      </c>
      <c r="AO4" s="94" t="s">
        <v>23</v>
      </c>
      <c r="AP4" s="94" t="s">
        <v>24</v>
      </c>
      <c r="AQ4" s="94" t="s">
        <v>17</v>
      </c>
      <c r="AR4" s="58"/>
      <c r="AS4" s="94" t="s">
        <v>21</v>
      </c>
      <c r="AT4" s="94" t="s">
        <v>22</v>
      </c>
      <c r="AU4" s="94" t="s">
        <v>23</v>
      </c>
      <c r="AV4" s="94" t="s">
        <v>24</v>
      </c>
      <c r="AW4" s="94" t="s">
        <v>17</v>
      </c>
      <c r="AX4" s="56"/>
      <c r="AY4" s="99" t="s">
        <v>21</v>
      </c>
      <c r="AZ4" s="99" t="s">
        <v>22</v>
      </c>
      <c r="BA4" s="99" t="s">
        <v>23</v>
      </c>
      <c r="BB4" s="99" t="s">
        <v>24</v>
      </c>
      <c r="BC4" s="99" t="s">
        <v>17</v>
      </c>
      <c r="BD4" s="56"/>
      <c r="BE4" s="90" t="s">
        <v>21</v>
      </c>
      <c r="BF4" s="90" t="s">
        <v>22</v>
      </c>
      <c r="BG4" s="90" t="s">
        <v>23</v>
      </c>
      <c r="BH4" s="90" t="s">
        <v>24</v>
      </c>
      <c r="BI4" s="90" t="s">
        <v>17</v>
      </c>
      <c r="BJ4" s="59"/>
      <c r="BK4" s="94" t="s">
        <v>21</v>
      </c>
      <c r="BL4" s="108" t="s">
        <v>22</v>
      </c>
      <c r="BM4" s="108" t="s">
        <v>23</v>
      </c>
      <c r="BN4" s="108" t="s">
        <v>24</v>
      </c>
      <c r="BO4" s="108" t="s">
        <v>17</v>
      </c>
    </row>
    <row r="5" spans="1:103" ht="15" thickBot="1" x14ac:dyDescent="0.35">
      <c r="A5" s="19" t="s">
        <v>20</v>
      </c>
      <c r="C5" s="89">
        <v>40</v>
      </c>
      <c r="D5" s="89">
        <v>40</v>
      </c>
      <c r="E5" s="89">
        <v>40</v>
      </c>
      <c r="F5" s="89">
        <v>120</v>
      </c>
      <c r="G5" s="89">
        <v>100</v>
      </c>
      <c r="H5" s="22"/>
      <c r="I5" s="21">
        <v>40</v>
      </c>
      <c r="J5" s="21">
        <v>40</v>
      </c>
      <c r="K5" s="21">
        <v>40</v>
      </c>
      <c r="L5" s="21">
        <v>120</v>
      </c>
      <c r="M5" s="21">
        <v>100</v>
      </c>
      <c r="N5" s="22"/>
      <c r="O5" s="21">
        <v>20</v>
      </c>
      <c r="P5" s="21">
        <v>20</v>
      </c>
      <c r="Q5" s="21">
        <v>20</v>
      </c>
      <c r="R5" s="21">
        <v>60</v>
      </c>
      <c r="S5" s="21">
        <v>100</v>
      </c>
      <c r="T5" s="22"/>
      <c r="U5" s="21">
        <v>100</v>
      </c>
      <c r="V5" s="21">
        <v>100</v>
      </c>
      <c r="W5" s="21">
        <v>100</v>
      </c>
      <c r="X5" s="21">
        <v>300</v>
      </c>
      <c r="Y5" s="21">
        <v>100</v>
      </c>
      <c r="Z5" s="22"/>
      <c r="AA5" s="95">
        <v>30</v>
      </c>
      <c r="AB5" s="95">
        <v>30</v>
      </c>
      <c r="AC5" s="95">
        <v>30</v>
      </c>
      <c r="AD5" s="95">
        <v>90</v>
      </c>
      <c r="AE5" s="95">
        <v>100</v>
      </c>
      <c r="AF5" s="22"/>
      <c r="AG5" s="20">
        <v>30</v>
      </c>
      <c r="AH5" s="20">
        <v>30</v>
      </c>
      <c r="AI5" s="20">
        <v>30</v>
      </c>
      <c r="AJ5" s="20">
        <v>90</v>
      </c>
      <c r="AK5" s="20">
        <v>100</v>
      </c>
      <c r="AL5" s="20"/>
      <c r="AM5" s="20">
        <v>15</v>
      </c>
      <c r="AN5" s="20">
        <v>15</v>
      </c>
      <c r="AO5" s="20">
        <v>15</v>
      </c>
      <c r="AP5" s="20">
        <v>45</v>
      </c>
      <c r="AQ5" s="20">
        <v>100</v>
      </c>
      <c r="AR5" s="20"/>
      <c r="AS5" s="20">
        <v>75</v>
      </c>
      <c r="AT5" s="20">
        <v>75</v>
      </c>
      <c r="AU5" s="20">
        <v>75</v>
      </c>
      <c r="AV5" s="20">
        <v>225</v>
      </c>
      <c r="AW5" s="20">
        <v>100</v>
      </c>
      <c r="AX5" s="20"/>
      <c r="AY5" s="20">
        <v>375</v>
      </c>
      <c r="AZ5" s="20">
        <v>375</v>
      </c>
      <c r="BA5" s="20">
        <v>375</v>
      </c>
      <c r="BB5" s="20">
        <v>1125</v>
      </c>
      <c r="BC5" s="20">
        <v>100</v>
      </c>
      <c r="BD5" s="20"/>
      <c r="BE5" s="20">
        <v>50</v>
      </c>
      <c r="BF5" s="100">
        <v>50</v>
      </c>
      <c r="BG5" s="100">
        <v>50</v>
      </c>
      <c r="BH5" s="100">
        <v>150</v>
      </c>
      <c r="BI5" s="100">
        <v>100</v>
      </c>
      <c r="BJ5" s="100"/>
      <c r="BK5" s="100">
        <v>15</v>
      </c>
      <c r="BL5" s="107">
        <v>15</v>
      </c>
      <c r="BM5" s="100">
        <v>15</v>
      </c>
      <c r="BN5" s="100">
        <v>45</v>
      </c>
      <c r="BO5" s="23">
        <v>100</v>
      </c>
      <c r="BP5" s="24"/>
    </row>
    <row r="6" spans="1:103" ht="15" thickBot="1" x14ac:dyDescent="0.35">
      <c r="A6" s="25">
        <v>1</v>
      </c>
      <c r="B6" s="26" t="str">
        <f>'[1]Encodage + Sav. parler'!B6</f>
        <v>MEUF Hfehfa</v>
      </c>
      <c r="C6" s="123">
        <f>SUM('[2]Eveil scientifique'!$X6)*0.4</f>
        <v>16</v>
      </c>
      <c r="D6" s="123">
        <f>SUM('[3]Eveil scientifique'!$X6)*0.4</f>
        <v>30</v>
      </c>
      <c r="E6" s="123">
        <f>SUM('[1]Eveil scientifique'!$X6)*0.4</f>
        <v>12</v>
      </c>
      <c r="F6" s="123">
        <f>SUM(C6:E6)</f>
        <v>58</v>
      </c>
      <c r="G6" s="123">
        <f>F6/$F$5*100</f>
        <v>48.333333333333336</v>
      </c>
      <c r="H6" s="124"/>
      <c r="I6" s="123">
        <f>SUM('[2]Histoire et geographie'!$X6)*0.4</f>
        <v>28</v>
      </c>
      <c r="J6" s="123">
        <f>SUM('[3]Histoire et geographie'!$X6)*0.4</f>
        <v>30</v>
      </c>
      <c r="K6" s="123">
        <f>SUM('[1]Histoire et geographie'!$X6)*0.4</f>
        <v>22.1</v>
      </c>
      <c r="L6" s="123">
        <f>SUM(I6:K6)</f>
        <v>80.099999999999994</v>
      </c>
      <c r="M6" s="123">
        <f>L6/$L$5*100</f>
        <v>66.75</v>
      </c>
      <c r="N6" s="124"/>
      <c r="O6" s="31">
        <f>SUM([2]Artisitique!$X6)*0.2</f>
        <v>16.666666666666668</v>
      </c>
      <c r="P6" s="31">
        <f>SUM([3]Artisitique!$X6)*0.2</f>
        <v>16</v>
      </c>
      <c r="Q6" s="31">
        <f>SUM([1]Artisitique!$X6)*0.2</f>
        <v>17</v>
      </c>
      <c r="R6" s="31">
        <f>SUM(O6:Q6)</f>
        <v>49.666666666666671</v>
      </c>
      <c r="S6" s="31">
        <f>R6/$R$5*100</f>
        <v>82.777777777777786</v>
      </c>
      <c r="T6" s="91"/>
      <c r="U6" s="31">
        <f t="shared" ref="U6:X28" si="0">SUM(C6+I6+O6)</f>
        <v>60.666666666666671</v>
      </c>
      <c r="V6" s="31">
        <f t="shared" si="0"/>
        <v>76</v>
      </c>
      <c r="W6" s="31">
        <f t="shared" si="0"/>
        <v>51.1</v>
      </c>
      <c r="X6" s="31">
        <f t="shared" si="0"/>
        <v>187.76666666666665</v>
      </c>
      <c r="Y6" s="31">
        <f>X6/$X$5*100</f>
        <v>62.588888888888881</v>
      </c>
      <c r="Z6" s="91"/>
      <c r="AA6" s="32">
        <f>[2]Total!$T5</f>
        <v>24</v>
      </c>
      <c r="AB6" s="32">
        <f>[3]Total!$T5</f>
        <v>13</v>
      </c>
      <c r="AC6" s="32">
        <f>[1]Total!$T5</f>
        <v>17</v>
      </c>
      <c r="AD6" s="32">
        <f>SUM(AA6:AC6)</f>
        <v>54</v>
      </c>
      <c r="AE6" s="32">
        <f>AD6/$AD$5*100</f>
        <v>60</v>
      </c>
      <c r="AF6" s="91"/>
      <c r="AG6" s="32">
        <f>[2]Total!$U5</f>
        <v>24</v>
      </c>
      <c r="AH6" s="32">
        <f>[3]Total!$U5</f>
        <v>17</v>
      </c>
      <c r="AI6" s="32">
        <f>[1]Total!$U5</f>
        <v>20</v>
      </c>
      <c r="AJ6" s="32">
        <f>SUM(AG6:AI6)</f>
        <v>61</v>
      </c>
      <c r="AK6" s="32">
        <f>AJ6/$AJ$5*100</f>
        <v>67.777777777777786</v>
      </c>
      <c r="AL6" s="91"/>
      <c r="AM6" s="32">
        <f>[2]Total!$V5</f>
        <v>7.5</v>
      </c>
      <c r="AN6" s="32">
        <f>[3]Total!$V5</f>
        <v>13.5</v>
      </c>
      <c r="AO6" s="32">
        <f>[1]Total!$V5</f>
        <v>12</v>
      </c>
      <c r="AP6" s="32">
        <f>SUM(AM6:AO6)</f>
        <v>33</v>
      </c>
      <c r="AQ6" s="32">
        <f>AP6/$AP$5*100</f>
        <v>73.333333333333329</v>
      </c>
      <c r="AR6" s="91"/>
      <c r="AS6" s="32">
        <f>AA6+AG6+AM6</f>
        <v>55.5</v>
      </c>
      <c r="AT6" s="32">
        <f>AB6+AH6+AN6</f>
        <v>43.5</v>
      </c>
      <c r="AU6" s="32">
        <f>AC6+AI6+AO6</f>
        <v>49</v>
      </c>
      <c r="AV6" s="32">
        <f>AD6+AJ6+AP6</f>
        <v>148</v>
      </c>
      <c r="AW6" s="32">
        <f>AV6/$AV$5*100</f>
        <v>65.777777777777786</v>
      </c>
      <c r="AX6" s="33"/>
      <c r="AY6" s="33">
        <f>U6+AS6+Math!AA6+Français!AA6</f>
        <v>207.21455627705629</v>
      </c>
      <c r="AZ6" s="33">
        <f>V6+AT6+Math!AB6+Français!AB6</f>
        <v>218.15147714604237</v>
      </c>
      <c r="BA6" s="33">
        <f>W6+AU6+Math!AC6+Français!AC6</f>
        <v>179.52005140917353</v>
      </c>
      <c r="BB6" s="33">
        <f>SUM(AY6:BA6)</f>
        <v>604.88608483227222</v>
      </c>
      <c r="BC6" s="33">
        <f>BB6/$BB$5*100</f>
        <v>53.767651985090858</v>
      </c>
      <c r="BD6" s="33"/>
      <c r="BE6" s="31">
        <f>[2]Comportement!$W6</f>
        <v>43</v>
      </c>
      <c r="BF6" s="31">
        <f>[3]Comportement!$W6</f>
        <v>41</v>
      </c>
      <c r="BG6" s="31">
        <f>[1]Comportement!$W6</f>
        <v>45</v>
      </c>
      <c r="BH6" s="101">
        <f>SUM(BE6:BG6)</f>
        <v>129</v>
      </c>
      <c r="BI6" s="101">
        <f>BH6/$BH$5*100</f>
        <v>86</v>
      </c>
      <c r="BJ6" s="102"/>
      <c r="BK6" s="106"/>
      <c r="BL6" s="32"/>
      <c r="BM6" s="32"/>
      <c r="BN6" s="32"/>
      <c r="BO6" s="104"/>
      <c r="BP6" s="34">
        <f t="shared" ref="BP6:BP35" si="1">A6</f>
        <v>1</v>
      </c>
    </row>
    <row r="7" spans="1:103" ht="15" thickBot="1" x14ac:dyDescent="0.35">
      <c r="A7" s="35">
        <v>2</v>
      </c>
      <c r="B7" s="26" t="str">
        <f>'[1]Encodage + Sav. parler'!B7</f>
        <v>QFCTDQ Cstji</v>
      </c>
      <c r="C7" s="123">
        <f>SUM('[2]Eveil scientifique'!$X7)*0.4</f>
        <v>12</v>
      </c>
      <c r="D7" s="123">
        <f>SUM('[3]Eveil scientifique'!$X7)*0.4</f>
        <v>20</v>
      </c>
      <c r="E7" s="123">
        <f>SUM('[1]Eveil scientifique'!$X7)*0.4</f>
        <v>9</v>
      </c>
      <c r="F7" s="123">
        <f t="shared" ref="F7:F35" si="2">SUM(C7:E7)</f>
        <v>41</v>
      </c>
      <c r="G7" s="123">
        <f t="shared" ref="G7:G35" si="3">F7/$F$5*100</f>
        <v>34.166666666666664</v>
      </c>
      <c r="H7" s="124"/>
      <c r="I7" s="123">
        <f>SUM('[2]Histoire et geographie'!$X7)*0.4</f>
        <v>0</v>
      </c>
      <c r="J7" s="123">
        <f>SUM('[3]Histoire et geographie'!$X7)*0.4</f>
        <v>0</v>
      </c>
      <c r="K7" s="123">
        <f>SUM('[1]Histoire et geographie'!$X7)*0.4</f>
        <v>10</v>
      </c>
      <c r="L7" s="123">
        <f t="shared" ref="L7:L35" si="4">SUM(I7:K7)</f>
        <v>10</v>
      </c>
      <c r="M7" s="123">
        <f t="shared" ref="M7:M35" si="5">L7/$L$5*100</f>
        <v>8.3333333333333321</v>
      </c>
      <c r="N7" s="124"/>
      <c r="O7" s="31">
        <f>SUM([2]Artisitique!$X7)*0.2</f>
        <v>7.5</v>
      </c>
      <c r="P7" s="31">
        <f>SUM([3]Artisitique!$X7)*0.2</f>
        <v>10</v>
      </c>
      <c r="Q7" s="31">
        <f>SUM([1]Artisitique!$X7)*0.2</f>
        <v>10</v>
      </c>
      <c r="R7" s="31">
        <f t="shared" ref="R7:R35" si="6">SUM(O7:Q7)</f>
        <v>27.5</v>
      </c>
      <c r="S7" s="31">
        <f t="shared" ref="S7:S35" si="7">R7/$R$5*100</f>
        <v>45.833333333333329</v>
      </c>
      <c r="T7" s="91"/>
      <c r="U7" s="31">
        <f t="shared" si="0"/>
        <v>19.5</v>
      </c>
      <c r="V7" s="31">
        <f t="shared" ref="V7:V35" si="8">SUM(D7+J7+P7)</f>
        <v>30</v>
      </c>
      <c r="W7" s="31">
        <f t="shared" ref="W7:W35" si="9">SUM(E7+K7+Q7)</f>
        <v>29</v>
      </c>
      <c r="X7" s="31">
        <f t="shared" ref="X7:X35" si="10">SUM(F7+L7+R7)</f>
        <v>78.5</v>
      </c>
      <c r="Y7" s="31">
        <f t="shared" ref="Y7:Y35" si="11">X7/$X$5*100</f>
        <v>26.166666666666664</v>
      </c>
      <c r="Z7" s="92"/>
      <c r="AA7" s="32">
        <f>[2]Total!$T6</f>
        <v>13</v>
      </c>
      <c r="AB7" s="32">
        <f>[3]Total!$T6</f>
        <v>7</v>
      </c>
      <c r="AC7" s="32">
        <f>[1]Total!$T6</f>
        <v>7</v>
      </c>
      <c r="AD7" s="32">
        <f t="shared" ref="AD7:AD35" si="12">SUM(AA7:AC7)</f>
        <v>27</v>
      </c>
      <c r="AE7" s="32">
        <f t="shared" ref="AE7:AE34" si="13">AD7/$AD$5*100</f>
        <v>30</v>
      </c>
      <c r="AF7" s="92"/>
      <c r="AG7" s="32">
        <f>[2]Total!$U6</f>
        <v>10</v>
      </c>
      <c r="AH7" s="32">
        <f>[3]Total!$U6</f>
        <v>0</v>
      </c>
      <c r="AI7" s="32">
        <f>[1]Total!$U6</f>
        <v>8</v>
      </c>
      <c r="AJ7" s="32">
        <f t="shared" ref="AJ7:AJ35" si="14">SUM(AG7:AI7)</f>
        <v>18</v>
      </c>
      <c r="AK7" s="32">
        <f t="shared" ref="AK7:AK35" si="15">AJ7/$AJ$5*100</f>
        <v>20</v>
      </c>
      <c r="AL7" s="92"/>
      <c r="AM7" s="32">
        <f>[2]Total!$V6</f>
        <v>5</v>
      </c>
      <c r="AN7" s="32">
        <f>[3]Total!$V6</f>
        <v>4.5</v>
      </c>
      <c r="AO7" s="32">
        <f>[1]Total!$V6</f>
        <v>5</v>
      </c>
      <c r="AP7" s="32">
        <f t="shared" ref="AP7:AP35" si="16">SUM(AM7:AO7)</f>
        <v>14.5</v>
      </c>
      <c r="AQ7" s="32">
        <f t="shared" ref="AQ7:AQ35" si="17">AP7/$AP$5*100</f>
        <v>32.222222222222221</v>
      </c>
      <c r="AR7" s="125"/>
      <c r="AS7" s="32">
        <f t="shared" ref="AS7:AS35" si="18">AA7+AG7+AM7</f>
        <v>28</v>
      </c>
      <c r="AT7" s="32">
        <f t="shared" ref="AT7:AT35" si="19">AB7+AH7+AN7</f>
        <v>11.5</v>
      </c>
      <c r="AU7" s="32">
        <f t="shared" ref="AU7:AU35" si="20">AC7+AI7+AO7</f>
        <v>20</v>
      </c>
      <c r="AV7" s="32">
        <f t="shared" ref="AV7:AV35" si="21">AD7+AJ7+AP7</f>
        <v>59.5</v>
      </c>
      <c r="AW7" s="32">
        <f t="shared" ref="AW7:AW35" si="22">AV7/$AV$5*100</f>
        <v>26.444444444444443</v>
      </c>
      <c r="AX7" s="39"/>
      <c r="AY7" s="33">
        <f>U7+AS7+Math!AA7+Français!AA7</f>
        <v>57.62797619047619</v>
      </c>
      <c r="AZ7" s="33">
        <f>V7+AT7+Math!AB7+Français!AB7</f>
        <v>61.098188405797103</v>
      </c>
      <c r="BA7" s="33">
        <f>W7+AU7+Math!AC7+Français!AC7</f>
        <v>70.33667039051069</v>
      </c>
      <c r="BB7" s="33">
        <f t="shared" ref="BB7:BB35" si="23">SUM(AY7:BA7)</f>
        <v>189.06283498678397</v>
      </c>
      <c r="BC7" s="33">
        <f t="shared" ref="BC7:BC35" si="24">BB7/$BB$5*100</f>
        <v>16.805585332158575</v>
      </c>
      <c r="BD7" s="39"/>
      <c r="BE7" s="31">
        <f>[2]Comportement!$W7</f>
        <v>33</v>
      </c>
      <c r="BF7" s="31">
        <f>[3]Comportement!$W7</f>
        <v>37</v>
      </c>
      <c r="BG7" s="31">
        <f>[1]Comportement!$W7</f>
        <v>40</v>
      </c>
      <c r="BH7" s="101">
        <f t="shared" ref="BH7:BH35" si="25">SUM(BE7:BG7)</f>
        <v>110</v>
      </c>
      <c r="BI7" s="101">
        <f t="shared" ref="BI7:BI35" si="26">BH7/$BH$5*100</f>
        <v>73.333333333333329</v>
      </c>
      <c r="BJ7" s="102"/>
      <c r="BK7" s="38"/>
      <c r="BL7" s="32"/>
      <c r="BM7" s="32"/>
      <c r="BN7" s="32"/>
      <c r="BO7" s="104"/>
      <c r="BP7" s="40">
        <f t="shared" si="1"/>
        <v>2</v>
      </c>
    </row>
    <row r="8" spans="1:103" ht="15" thickBot="1" x14ac:dyDescent="0.35">
      <c r="A8" s="35">
        <v>3</v>
      </c>
      <c r="B8" s="26" t="str">
        <f>'[1]Encodage + Sav. parler'!B8</f>
        <v>ZLPGW Mmvnufyn</v>
      </c>
      <c r="C8" s="123">
        <f>SUM('[2]Eveil scientifique'!$X8)*0.4</f>
        <v>16</v>
      </c>
      <c r="D8" s="123">
        <f>SUM('[3]Eveil scientifique'!$X8)*0.4</f>
        <v>28</v>
      </c>
      <c r="E8" s="123">
        <f>SUM('[1]Eveil scientifique'!$X8)*0.4</f>
        <v>7</v>
      </c>
      <c r="F8" s="123">
        <f t="shared" si="2"/>
        <v>51</v>
      </c>
      <c r="G8" s="123">
        <f t="shared" si="3"/>
        <v>42.5</v>
      </c>
      <c r="H8" s="124"/>
      <c r="I8" s="123">
        <f>SUM('[2]Histoire et geographie'!$X8)*0.4</f>
        <v>22.000000000000004</v>
      </c>
      <c r="J8" s="123">
        <f>SUM('[3]Histoire et geographie'!$X8)*0.4</f>
        <v>22.000000000000004</v>
      </c>
      <c r="K8" s="123">
        <f>SUM('[1]Histoire et geographie'!$X8)*0.4</f>
        <v>12.4</v>
      </c>
      <c r="L8" s="123">
        <f t="shared" si="4"/>
        <v>56.400000000000006</v>
      </c>
      <c r="M8" s="123">
        <f t="shared" si="5"/>
        <v>47</v>
      </c>
      <c r="N8" s="124"/>
      <c r="O8" s="31">
        <f>SUM([2]Artisitique!$X8)*0.2</f>
        <v>16.666666666666668</v>
      </c>
      <c r="P8" s="31">
        <f>SUM([3]Artisitique!$X8)*0.2</f>
        <v>13</v>
      </c>
      <c r="Q8" s="31">
        <f>SUM([1]Artisitique!$X8)*0.2</f>
        <v>17</v>
      </c>
      <c r="R8" s="31">
        <f t="shared" si="6"/>
        <v>46.666666666666671</v>
      </c>
      <c r="S8" s="31">
        <f t="shared" si="7"/>
        <v>77.777777777777786</v>
      </c>
      <c r="T8" s="91"/>
      <c r="U8" s="31">
        <f t="shared" si="0"/>
        <v>54.666666666666671</v>
      </c>
      <c r="V8" s="31">
        <f t="shared" si="8"/>
        <v>63</v>
      </c>
      <c r="W8" s="31">
        <f t="shared" si="9"/>
        <v>36.4</v>
      </c>
      <c r="X8" s="31">
        <f t="shared" si="10"/>
        <v>154.06666666666666</v>
      </c>
      <c r="Y8" s="31">
        <f t="shared" si="11"/>
        <v>51.355555555555554</v>
      </c>
      <c r="Z8" s="92"/>
      <c r="AA8" s="32">
        <f>[2]Total!$T7</f>
        <v>9.5</v>
      </c>
      <c r="AB8" s="32">
        <f>[3]Total!$T7</f>
        <v>15</v>
      </c>
      <c r="AC8" s="32">
        <f>[1]Total!$T7</f>
        <v>9</v>
      </c>
      <c r="AD8" s="32">
        <f t="shared" si="12"/>
        <v>33.5</v>
      </c>
      <c r="AE8" s="32">
        <f t="shared" si="13"/>
        <v>37.222222222222221</v>
      </c>
      <c r="AF8" s="92"/>
      <c r="AG8" s="32">
        <f>[2]Total!$U7</f>
        <v>24</v>
      </c>
      <c r="AH8" s="32">
        <f>[3]Total!$U7</f>
        <v>26</v>
      </c>
      <c r="AI8" s="32">
        <f>[1]Total!$U7</f>
        <v>24</v>
      </c>
      <c r="AJ8" s="32">
        <f t="shared" si="14"/>
        <v>74</v>
      </c>
      <c r="AK8" s="32">
        <f t="shared" si="15"/>
        <v>82.222222222222214</v>
      </c>
      <c r="AL8" s="92"/>
      <c r="AM8" s="32">
        <f>[2]Total!$V7</f>
        <v>8</v>
      </c>
      <c r="AN8" s="32">
        <f>[3]Total!$V7</f>
        <v>7.5</v>
      </c>
      <c r="AO8" s="32">
        <f>[1]Total!$V7</f>
        <v>9</v>
      </c>
      <c r="AP8" s="32">
        <f t="shared" si="16"/>
        <v>24.5</v>
      </c>
      <c r="AQ8" s="32">
        <f t="shared" si="17"/>
        <v>54.444444444444443</v>
      </c>
      <c r="AR8" s="91"/>
      <c r="AS8" s="32">
        <f t="shared" si="18"/>
        <v>41.5</v>
      </c>
      <c r="AT8" s="32">
        <f t="shared" si="19"/>
        <v>48.5</v>
      </c>
      <c r="AU8" s="32">
        <f t="shared" si="20"/>
        <v>42</v>
      </c>
      <c r="AV8" s="32">
        <f t="shared" si="21"/>
        <v>132</v>
      </c>
      <c r="AW8" s="32">
        <f t="shared" si="22"/>
        <v>58.666666666666664</v>
      </c>
      <c r="AX8" s="39"/>
      <c r="AY8" s="33">
        <f>U8+AS8+Math!AA8+Français!AA8</f>
        <v>174.18181818181819</v>
      </c>
      <c r="AZ8" s="33">
        <f>V8+AT8+Math!AB8+Français!AB8</f>
        <v>195.30368453440332</v>
      </c>
      <c r="BA8" s="33">
        <f>W8+AU8+Math!AC8+Français!AC8</f>
        <v>145.59790899167859</v>
      </c>
      <c r="BB8" s="33">
        <f t="shared" si="23"/>
        <v>515.08341170790004</v>
      </c>
      <c r="BC8" s="33">
        <f t="shared" si="24"/>
        <v>45.785192151813334</v>
      </c>
      <c r="BD8" s="39"/>
      <c r="BE8" s="31">
        <f>[2]Comportement!$W8</f>
        <v>32</v>
      </c>
      <c r="BF8" s="31">
        <f>[3]Comportement!$W8</f>
        <v>36</v>
      </c>
      <c r="BG8" s="31">
        <f>[1]Comportement!$W8</f>
        <v>36</v>
      </c>
      <c r="BH8" s="101">
        <f t="shared" si="25"/>
        <v>104</v>
      </c>
      <c r="BI8" s="101">
        <f t="shared" si="26"/>
        <v>69.333333333333343</v>
      </c>
      <c r="BJ8" s="102"/>
      <c r="BK8" s="38"/>
      <c r="BL8" s="32"/>
      <c r="BM8" s="32"/>
      <c r="BN8" s="32"/>
      <c r="BO8" s="104"/>
      <c r="BP8" s="40">
        <f t="shared" si="1"/>
        <v>3</v>
      </c>
    </row>
    <row r="9" spans="1:103" ht="15" thickBot="1" x14ac:dyDescent="0.35">
      <c r="A9" s="35">
        <v>4</v>
      </c>
      <c r="B9" s="26" t="str">
        <f>'[1]Encodage + Sav. parler'!B9</f>
        <v>BYLGGRPWAFFM Fbeozwbe</v>
      </c>
      <c r="C9" s="123">
        <f>SUM('[2]Eveil scientifique'!$X9)*0.4</f>
        <v>16</v>
      </c>
      <c r="D9" s="123">
        <f>SUM('[3]Eveil scientifique'!$X9)*0.4</f>
        <v>30</v>
      </c>
      <c r="E9" s="123">
        <f>SUM('[1]Eveil scientifique'!$X9)*0.4</f>
        <v>9</v>
      </c>
      <c r="F9" s="123">
        <f t="shared" si="2"/>
        <v>55</v>
      </c>
      <c r="G9" s="123">
        <f t="shared" si="3"/>
        <v>45.833333333333329</v>
      </c>
      <c r="H9" s="124"/>
      <c r="I9" s="123">
        <f>SUM('[2]Histoire et geographie'!$X9)*0.4</f>
        <v>20</v>
      </c>
      <c r="J9" s="123">
        <f>SUM('[3]Histoire et geographie'!$X9)*0.4</f>
        <v>24</v>
      </c>
      <c r="K9" s="123">
        <f>SUM('[1]Histoire et geographie'!$X9)*0.4</f>
        <v>15</v>
      </c>
      <c r="L9" s="123">
        <f t="shared" si="4"/>
        <v>59</v>
      </c>
      <c r="M9" s="123">
        <f t="shared" si="5"/>
        <v>49.166666666666664</v>
      </c>
      <c r="N9" s="124"/>
      <c r="O9" s="31">
        <f>SUM([2]Artisitique!$X9)*0.2</f>
        <v>19.166666666666668</v>
      </c>
      <c r="P9" s="31">
        <f>SUM([3]Artisitique!$X9)*0.2</f>
        <v>16</v>
      </c>
      <c r="Q9" s="31">
        <f>SUM([1]Artisitique!$X9)*0.2</f>
        <v>20</v>
      </c>
      <c r="R9" s="31">
        <f t="shared" si="6"/>
        <v>55.166666666666671</v>
      </c>
      <c r="S9" s="31">
        <f t="shared" si="7"/>
        <v>91.944444444444457</v>
      </c>
      <c r="T9" s="91"/>
      <c r="U9" s="31">
        <f t="shared" si="0"/>
        <v>55.166666666666671</v>
      </c>
      <c r="V9" s="31">
        <f t="shared" si="8"/>
        <v>70</v>
      </c>
      <c r="W9" s="31">
        <f t="shared" si="9"/>
        <v>44</v>
      </c>
      <c r="X9" s="31">
        <f t="shared" si="10"/>
        <v>169.16666666666669</v>
      </c>
      <c r="Y9" s="31">
        <f t="shared" si="11"/>
        <v>56.3888888888889</v>
      </c>
      <c r="Z9" s="92"/>
      <c r="AA9" s="32">
        <f>[2]Total!$T8</f>
        <v>11</v>
      </c>
      <c r="AB9" s="32">
        <f>[3]Total!$T8</f>
        <v>13</v>
      </c>
      <c r="AC9" s="32">
        <f>[1]Total!$T8</f>
        <v>5</v>
      </c>
      <c r="AD9" s="32">
        <f t="shared" si="12"/>
        <v>29</v>
      </c>
      <c r="AE9" s="32">
        <f t="shared" si="13"/>
        <v>32.222222222222221</v>
      </c>
      <c r="AF9" s="92"/>
      <c r="AG9" s="32">
        <f>[2]Total!$U8</f>
        <v>24</v>
      </c>
      <c r="AH9" s="32">
        <f>[3]Total!$U8</f>
        <v>27</v>
      </c>
      <c r="AI9" s="32">
        <f>[1]Total!$U8</f>
        <v>24</v>
      </c>
      <c r="AJ9" s="32">
        <f t="shared" si="14"/>
        <v>75</v>
      </c>
      <c r="AK9" s="32">
        <f t="shared" si="15"/>
        <v>83.333333333333343</v>
      </c>
      <c r="AL9" s="92"/>
      <c r="AM9" s="32">
        <f>[2]Total!$V8</f>
        <v>10.5</v>
      </c>
      <c r="AN9" s="32">
        <f>[3]Total!$V8</f>
        <v>9.5</v>
      </c>
      <c r="AO9" s="32">
        <f>[1]Total!$V8</f>
        <v>11.5</v>
      </c>
      <c r="AP9" s="32">
        <f t="shared" si="16"/>
        <v>31.5</v>
      </c>
      <c r="AQ9" s="32">
        <f t="shared" si="17"/>
        <v>70</v>
      </c>
      <c r="AR9" s="91"/>
      <c r="AS9" s="32">
        <f t="shared" si="18"/>
        <v>45.5</v>
      </c>
      <c r="AT9" s="32">
        <f t="shared" si="19"/>
        <v>49.5</v>
      </c>
      <c r="AU9" s="32">
        <f t="shared" si="20"/>
        <v>40.5</v>
      </c>
      <c r="AV9" s="32">
        <f t="shared" si="21"/>
        <v>135.5</v>
      </c>
      <c r="AW9" s="32">
        <f t="shared" si="22"/>
        <v>60.222222222222221</v>
      </c>
      <c r="AX9" s="39"/>
      <c r="AY9" s="33">
        <f>U9+AS9+Math!AA9+Français!AA9</f>
        <v>181.09009740259739</v>
      </c>
      <c r="AZ9" s="33">
        <f>V9+AT9+Math!AB9+Français!AB9</f>
        <v>219.83009049773756</v>
      </c>
      <c r="BA9" s="33">
        <f>W9+AU9+Math!AC9+Français!AC9</f>
        <v>150.94906055569663</v>
      </c>
      <c r="BB9" s="33">
        <f t="shared" si="23"/>
        <v>551.86924845603153</v>
      </c>
      <c r="BC9" s="33">
        <f t="shared" si="24"/>
        <v>49.055044307202799</v>
      </c>
      <c r="BD9" s="39"/>
      <c r="BE9" s="31">
        <f>[2]Comportement!$W9</f>
        <v>34</v>
      </c>
      <c r="BF9" s="31">
        <f>[3]Comportement!$W9</f>
        <v>38</v>
      </c>
      <c r="BG9" s="31">
        <f>[1]Comportement!$W9</f>
        <v>36</v>
      </c>
      <c r="BH9" s="101">
        <f t="shared" si="25"/>
        <v>108</v>
      </c>
      <c r="BI9" s="101">
        <f t="shared" si="26"/>
        <v>72</v>
      </c>
      <c r="BJ9" s="102"/>
      <c r="BK9" s="38"/>
      <c r="BL9" s="32"/>
      <c r="BM9" s="32"/>
      <c r="BN9" s="32"/>
      <c r="BO9" s="104"/>
      <c r="BP9" s="40">
        <f t="shared" si="1"/>
        <v>4</v>
      </c>
    </row>
    <row r="10" spans="1:103" ht="15" thickBot="1" x14ac:dyDescent="0.35">
      <c r="A10" s="35">
        <v>5</v>
      </c>
      <c r="B10" s="26" t="str">
        <f>'[1]Encodage + Sav. parler'!B10</f>
        <v>CZUWKE Dbzzvsz</v>
      </c>
      <c r="C10" s="123">
        <f>SUM('[2]Eveil scientifique'!$X10)*0.4</f>
        <v>26</v>
      </c>
      <c r="D10" s="123">
        <f>SUM('[3]Eveil scientifique'!$X10)*0.4</f>
        <v>38</v>
      </c>
      <c r="E10" s="123">
        <f>SUM('[1]Eveil scientifique'!$X10)*0.4</f>
        <v>36</v>
      </c>
      <c r="F10" s="123">
        <f t="shared" si="2"/>
        <v>100</v>
      </c>
      <c r="G10" s="123">
        <f t="shared" si="3"/>
        <v>83.333333333333343</v>
      </c>
      <c r="H10" s="124"/>
      <c r="I10" s="123">
        <f>SUM('[2]Histoire et geographie'!$X10)*0.4</f>
        <v>36</v>
      </c>
      <c r="J10" s="123">
        <f>SUM('[3]Histoire et geographie'!$X10)*0.4</f>
        <v>32</v>
      </c>
      <c r="K10" s="123">
        <f>SUM('[1]Histoire et geographie'!$X10)*0.4</f>
        <v>23.200000000000003</v>
      </c>
      <c r="L10" s="123">
        <f t="shared" si="4"/>
        <v>91.2</v>
      </c>
      <c r="M10" s="123">
        <f t="shared" si="5"/>
        <v>76</v>
      </c>
      <c r="N10" s="124"/>
      <c r="O10" s="31">
        <f>SUM([2]Artisitique!$X10)*0.2</f>
        <v>18.75</v>
      </c>
      <c r="P10" s="31">
        <f>SUM([3]Artisitique!$X10)*0.2</f>
        <v>16</v>
      </c>
      <c r="Q10" s="31">
        <f>SUM([1]Artisitique!$X10)*0.2</f>
        <v>20</v>
      </c>
      <c r="R10" s="31">
        <f t="shared" si="6"/>
        <v>54.75</v>
      </c>
      <c r="S10" s="31">
        <f t="shared" si="7"/>
        <v>91.25</v>
      </c>
      <c r="T10" s="91"/>
      <c r="U10" s="31">
        <f t="shared" si="0"/>
        <v>80.75</v>
      </c>
      <c r="V10" s="31">
        <f t="shared" si="8"/>
        <v>86</v>
      </c>
      <c r="W10" s="31">
        <f t="shared" si="9"/>
        <v>79.2</v>
      </c>
      <c r="X10" s="31">
        <f t="shared" si="10"/>
        <v>245.95</v>
      </c>
      <c r="Y10" s="31">
        <f t="shared" si="11"/>
        <v>81.983333333333334</v>
      </c>
      <c r="Z10" s="92"/>
      <c r="AA10" s="32">
        <f>[2]Total!$T9</f>
        <v>27</v>
      </c>
      <c r="AB10" s="32">
        <f>[3]Total!$T9</f>
        <v>24</v>
      </c>
      <c r="AC10" s="32">
        <f>[1]Total!$T9</f>
        <v>24</v>
      </c>
      <c r="AD10" s="32">
        <f t="shared" si="12"/>
        <v>75</v>
      </c>
      <c r="AE10" s="32">
        <f t="shared" si="13"/>
        <v>83.333333333333343</v>
      </c>
      <c r="AF10" s="92"/>
      <c r="AG10" s="32">
        <f>[2]Total!$U9</f>
        <v>24</v>
      </c>
      <c r="AH10" s="32">
        <f>[3]Total!$U9</f>
        <v>24</v>
      </c>
      <c r="AI10" s="32">
        <f>[1]Total!$U9</f>
        <v>23</v>
      </c>
      <c r="AJ10" s="32">
        <f t="shared" si="14"/>
        <v>71</v>
      </c>
      <c r="AK10" s="32">
        <f t="shared" si="15"/>
        <v>78.888888888888886</v>
      </c>
      <c r="AL10" s="92"/>
      <c r="AM10" s="32">
        <f>[2]Total!$V9</f>
        <v>15</v>
      </c>
      <c r="AN10" s="32">
        <f>[3]Total!$V9</f>
        <v>15</v>
      </c>
      <c r="AO10" s="32">
        <f>[1]Total!$V9</f>
        <v>15</v>
      </c>
      <c r="AP10" s="32">
        <f t="shared" si="16"/>
        <v>45</v>
      </c>
      <c r="AQ10" s="32">
        <f t="shared" si="17"/>
        <v>100</v>
      </c>
      <c r="AR10" s="91"/>
      <c r="AS10" s="32">
        <f t="shared" si="18"/>
        <v>66</v>
      </c>
      <c r="AT10" s="32">
        <f t="shared" si="19"/>
        <v>63</v>
      </c>
      <c r="AU10" s="32">
        <f t="shared" si="20"/>
        <v>62</v>
      </c>
      <c r="AV10" s="32">
        <f t="shared" si="21"/>
        <v>191</v>
      </c>
      <c r="AW10" s="32">
        <f t="shared" si="22"/>
        <v>84.888888888888886</v>
      </c>
      <c r="AX10" s="39"/>
      <c r="AY10" s="33">
        <f>U10+AS10+Math!AA10+Français!AA10</f>
        <v>263.32711038961037</v>
      </c>
      <c r="AZ10" s="33">
        <f>V10+AT10+Math!AB10+Français!AB10</f>
        <v>300.60763820578399</v>
      </c>
      <c r="BA10" s="33">
        <f>W10+AU10+Math!AC10+Français!AC10</f>
        <v>267.56352291002122</v>
      </c>
      <c r="BB10" s="33">
        <f t="shared" si="23"/>
        <v>831.49827150541557</v>
      </c>
      <c r="BC10" s="33">
        <f t="shared" si="24"/>
        <v>73.910957467148052</v>
      </c>
      <c r="BD10" s="39"/>
      <c r="BE10" s="31">
        <f>[2]Comportement!$W10</f>
        <v>38</v>
      </c>
      <c r="BF10" s="31">
        <f>[3]Comportement!$W10</f>
        <v>41</v>
      </c>
      <c r="BG10" s="31">
        <f>[1]Comportement!$W10</f>
        <v>40</v>
      </c>
      <c r="BH10" s="101">
        <f t="shared" si="25"/>
        <v>119</v>
      </c>
      <c r="BI10" s="101">
        <f t="shared" si="26"/>
        <v>79.333333333333329</v>
      </c>
      <c r="BJ10" s="102"/>
      <c r="BK10" s="38"/>
      <c r="BL10" s="32"/>
      <c r="BM10" s="32"/>
      <c r="BN10" s="32"/>
      <c r="BO10" s="104"/>
      <c r="BP10" s="40">
        <f t="shared" si="1"/>
        <v>5</v>
      </c>
    </row>
    <row r="11" spans="1:103" ht="15" thickBot="1" x14ac:dyDescent="0.35">
      <c r="A11" s="35">
        <v>6</v>
      </c>
      <c r="B11" s="26" t="str">
        <f>'[1]Encodage + Sav. parler'!B11</f>
        <v>NGRPFYX Kzfmy</v>
      </c>
      <c r="C11" s="123">
        <f>SUM('[2]Eveil scientifique'!$X11)*0.4</f>
        <v>22.000000000000004</v>
      </c>
      <c r="D11" s="123">
        <f>SUM('[3]Eveil scientifique'!$X11)*0.4</f>
        <v>36</v>
      </c>
      <c r="E11" s="123">
        <f>SUM('[1]Eveil scientifique'!$X11)*0.4</f>
        <v>24</v>
      </c>
      <c r="F11" s="123">
        <f t="shared" si="2"/>
        <v>82</v>
      </c>
      <c r="G11" s="123">
        <f t="shared" si="3"/>
        <v>68.333333333333329</v>
      </c>
      <c r="H11" s="124"/>
      <c r="I11" s="123">
        <f>SUM('[2]Histoire et geographie'!$X11)*0.4</f>
        <v>14</v>
      </c>
      <c r="J11" s="123">
        <f>SUM('[3]Histoire et geographie'!$X11)*0.4</f>
        <v>29</v>
      </c>
      <c r="K11" s="123">
        <f>SUM('[1]Histoire et geographie'!$X11)*0.4</f>
        <v>27</v>
      </c>
      <c r="L11" s="123">
        <f t="shared" si="4"/>
        <v>70</v>
      </c>
      <c r="M11" s="123">
        <f t="shared" si="5"/>
        <v>58.333333333333336</v>
      </c>
      <c r="N11" s="124"/>
      <c r="O11" s="31">
        <f>SUM([2]Artisitique!$X11)*0.2</f>
        <v>13.333333333333332</v>
      </c>
      <c r="P11" s="31">
        <f>SUM([3]Artisitique!$X11)*0.2</f>
        <v>10</v>
      </c>
      <c r="Q11" s="31">
        <f>SUM([1]Artisitique!$X11)*0.2</f>
        <v>16</v>
      </c>
      <c r="R11" s="31">
        <f t="shared" si="6"/>
        <v>39.333333333333329</v>
      </c>
      <c r="S11" s="31">
        <f t="shared" si="7"/>
        <v>65.555555555555543</v>
      </c>
      <c r="T11" s="91"/>
      <c r="U11" s="31">
        <f t="shared" si="0"/>
        <v>49.333333333333329</v>
      </c>
      <c r="V11" s="31">
        <f t="shared" si="8"/>
        <v>75</v>
      </c>
      <c r="W11" s="31">
        <f t="shared" si="9"/>
        <v>67</v>
      </c>
      <c r="X11" s="31">
        <f t="shared" si="10"/>
        <v>191.33333333333331</v>
      </c>
      <c r="Y11" s="31">
        <f t="shared" si="11"/>
        <v>63.777777777777764</v>
      </c>
      <c r="Z11" s="92"/>
      <c r="AA11" s="32">
        <f>[2]Total!$T10</f>
        <v>16</v>
      </c>
      <c r="AB11" s="32">
        <f>[3]Total!$T10</f>
        <v>15.5</v>
      </c>
      <c r="AC11" s="32">
        <f>[1]Total!$T10</f>
        <v>21</v>
      </c>
      <c r="AD11" s="32">
        <f t="shared" si="12"/>
        <v>52.5</v>
      </c>
      <c r="AE11" s="32">
        <f t="shared" si="13"/>
        <v>58.333333333333336</v>
      </c>
      <c r="AF11" s="92"/>
      <c r="AG11" s="32">
        <f>[2]Total!$U10</f>
        <v>23</v>
      </c>
      <c r="AH11" s="32">
        <f>[3]Total!$U10</f>
        <v>23</v>
      </c>
      <c r="AI11" s="32">
        <f>[1]Total!$U10</f>
        <v>19</v>
      </c>
      <c r="AJ11" s="32">
        <f t="shared" si="14"/>
        <v>65</v>
      </c>
      <c r="AK11" s="32">
        <f t="shared" si="15"/>
        <v>72.222222222222214</v>
      </c>
      <c r="AL11" s="92"/>
      <c r="AM11" s="32">
        <f>[2]Total!$V10</f>
        <v>15</v>
      </c>
      <c r="AN11" s="32">
        <f>[3]Total!$V10</f>
        <v>10</v>
      </c>
      <c r="AO11" s="32">
        <f>[1]Total!$V10</f>
        <v>11.5</v>
      </c>
      <c r="AP11" s="32">
        <f t="shared" si="16"/>
        <v>36.5</v>
      </c>
      <c r="AQ11" s="32">
        <f t="shared" si="17"/>
        <v>81.111111111111114</v>
      </c>
      <c r="AR11" s="91"/>
      <c r="AS11" s="32">
        <f t="shared" si="18"/>
        <v>54</v>
      </c>
      <c r="AT11" s="32">
        <f t="shared" si="19"/>
        <v>48.5</v>
      </c>
      <c r="AU11" s="32">
        <f t="shared" si="20"/>
        <v>51.5</v>
      </c>
      <c r="AV11" s="32">
        <f t="shared" si="21"/>
        <v>154</v>
      </c>
      <c r="AW11" s="32">
        <f t="shared" si="22"/>
        <v>68.444444444444443</v>
      </c>
      <c r="AX11" s="39"/>
      <c r="AY11" s="33">
        <f>U11+AS11+Math!AA11+Français!AA11</f>
        <v>220.75405844155841</v>
      </c>
      <c r="AZ11" s="33">
        <f>V11+AT11+Math!AB11+Français!AB11</f>
        <v>236.7041199422913</v>
      </c>
      <c r="BA11" s="33">
        <f>W11+AU11+Math!AC11+Français!AC11</f>
        <v>217.39074369164069</v>
      </c>
      <c r="BB11" s="33">
        <f t="shared" si="23"/>
        <v>674.84892207549046</v>
      </c>
      <c r="BC11" s="33">
        <f t="shared" si="24"/>
        <v>59.98657085115471</v>
      </c>
      <c r="BD11" s="39"/>
      <c r="BE11" s="31">
        <f>[2]Comportement!$W11</f>
        <v>38</v>
      </c>
      <c r="BF11" s="31">
        <f>[3]Comportement!$W11</f>
        <v>37</v>
      </c>
      <c r="BG11" s="31">
        <f>[1]Comportement!$W11</f>
        <v>36</v>
      </c>
      <c r="BH11" s="101">
        <f t="shared" si="25"/>
        <v>111</v>
      </c>
      <c r="BI11" s="101">
        <f t="shared" si="26"/>
        <v>74</v>
      </c>
      <c r="BJ11" s="102"/>
      <c r="BK11" s="38"/>
      <c r="BL11" s="32"/>
      <c r="BM11" s="32"/>
      <c r="BN11" s="32"/>
      <c r="BO11" s="104"/>
      <c r="BP11" s="40">
        <f t="shared" si="1"/>
        <v>6</v>
      </c>
    </row>
    <row r="12" spans="1:103" ht="15" thickBot="1" x14ac:dyDescent="0.35">
      <c r="A12" s="35">
        <v>7</v>
      </c>
      <c r="B12" s="26" t="str">
        <f>'[1]Encodage + Sav. parler'!B12</f>
        <v>JUF Omjvhjm</v>
      </c>
      <c r="C12" s="123">
        <f>SUM('[2]Eveil scientifique'!$X12)*0.4</f>
        <v>38</v>
      </c>
      <c r="D12" s="123">
        <f>SUM('[3]Eveil scientifique'!$X12)*0.4</f>
        <v>40</v>
      </c>
      <c r="E12" s="123">
        <f>SUM('[1]Eveil scientifique'!$X12)*0.4</f>
        <v>40</v>
      </c>
      <c r="F12" s="123">
        <f t="shared" si="2"/>
        <v>118</v>
      </c>
      <c r="G12" s="123">
        <f t="shared" si="3"/>
        <v>98.333333333333329</v>
      </c>
      <c r="H12" s="124"/>
      <c r="I12" s="123">
        <f>SUM('[2]Histoire et geographie'!$X12)*0.4</f>
        <v>40</v>
      </c>
      <c r="J12" s="123">
        <f>SUM('[3]Histoire et geographie'!$X12)*0.4</f>
        <v>40</v>
      </c>
      <c r="K12" s="123">
        <f>SUM('[1]Histoire et geographie'!$X12)*0.4</f>
        <v>38</v>
      </c>
      <c r="L12" s="123">
        <f t="shared" si="4"/>
        <v>118</v>
      </c>
      <c r="M12" s="123">
        <f t="shared" si="5"/>
        <v>98.333333333333329</v>
      </c>
      <c r="N12" s="124"/>
      <c r="O12" s="31">
        <f>SUM([2]Artisitique!$X12)*0.2</f>
        <v>18.333333333333332</v>
      </c>
      <c r="P12" s="31">
        <f>SUM([3]Artisitique!$X12)*0.2</f>
        <v>15</v>
      </c>
      <c r="Q12" s="31">
        <f>SUM([1]Artisitique!$X12)*0.2</f>
        <v>18</v>
      </c>
      <c r="R12" s="31">
        <f t="shared" si="6"/>
        <v>51.333333333333329</v>
      </c>
      <c r="S12" s="31">
        <f t="shared" si="7"/>
        <v>85.555555555555557</v>
      </c>
      <c r="T12" s="91"/>
      <c r="U12" s="31">
        <f t="shared" si="0"/>
        <v>96.333333333333329</v>
      </c>
      <c r="V12" s="31">
        <f t="shared" si="8"/>
        <v>95</v>
      </c>
      <c r="W12" s="31">
        <f t="shared" si="9"/>
        <v>96</v>
      </c>
      <c r="X12" s="31">
        <f t="shared" si="10"/>
        <v>287.33333333333331</v>
      </c>
      <c r="Y12" s="31">
        <f t="shared" si="11"/>
        <v>95.777777777777771</v>
      </c>
      <c r="Z12" s="92"/>
      <c r="AA12" s="32">
        <f>[2]Total!$T11</f>
        <v>25</v>
      </c>
      <c r="AB12" s="32">
        <f>[3]Total!$T11</f>
        <v>26.5</v>
      </c>
      <c r="AC12" s="32">
        <f>[1]Total!$T11</f>
        <v>27</v>
      </c>
      <c r="AD12" s="32">
        <f t="shared" si="12"/>
        <v>78.5</v>
      </c>
      <c r="AE12" s="32">
        <f t="shared" si="13"/>
        <v>87.222222222222229</v>
      </c>
      <c r="AF12" s="92"/>
      <c r="AG12" s="32">
        <f>[2]Total!$U11</f>
        <v>21</v>
      </c>
      <c r="AH12" s="32">
        <f>[3]Total!$U11</f>
        <v>27</v>
      </c>
      <c r="AI12" s="32">
        <f>[1]Total!$U11</f>
        <v>28</v>
      </c>
      <c r="AJ12" s="32">
        <f t="shared" si="14"/>
        <v>76</v>
      </c>
      <c r="AK12" s="32">
        <f t="shared" si="15"/>
        <v>84.444444444444443</v>
      </c>
      <c r="AL12" s="92"/>
      <c r="AM12" s="32">
        <f>[2]Total!$V11</f>
        <v>14.5</v>
      </c>
      <c r="AN12" s="32">
        <f>[3]Total!$V11</f>
        <v>13.5</v>
      </c>
      <c r="AO12" s="32">
        <f>[1]Total!$V11</f>
        <v>13</v>
      </c>
      <c r="AP12" s="32">
        <f t="shared" si="16"/>
        <v>41</v>
      </c>
      <c r="AQ12" s="32">
        <f t="shared" si="17"/>
        <v>91.111111111111114</v>
      </c>
      <c r="AR12" s="91"/>
      <c r="AS12" s="32">
        <f t="shared" si="18"/>
        <v>60.5</v>
      </c>
      <c r="AT12" s="32">
        <f t="shared" si="19"/>
        <v>67</v>
      </c>
      <c r="AU12" s="32">
        <f t="shared" si="20"/>
        <v>68</v>
      </c>
      <c r="AV12" s="32">
        <f t="shared" si="21"/>
        <v>195.5</v>
      </c>
      <c r="AW12" s="32">
        <f t="shared" si="22"/>
        <v>86.8888888888889</v>
      </c>
      <c r="AX12" s="39"/>
      <c r="AY12" s="33">
        <f>U12+AS12+Math!AA12+Français!AA12</f>
        <v>336.01569264069263</v>
      </c>
      <c r="AZ12" s="33">
        <f>V12+AT12+Math!AB12+Français!AB12</f>
        <v>347.2277936258115</v>
      </c>
      <c r="BA12" s="33">
        <f>W12+AU12+Math!AC12+Français!AC12</f>
        <v>337.58347332767181</v>
      </c>
      <c r="BB12" s="33">
        <f t="shared" si="23"/>
        <v>1020.8269595941758</v>
      </c>
      <c r="BC12" s="33">
        <f t="shared" si="24"/>
        <v>90.740174186148963</v>
      </c>
      <c r="BD12" s="39"/>
      <c r="BE12" s="31">
        <f>[2]Comportement!$W12</f>
        <v>33</v>
      </c>
      <c r="BF12" s="31">
        <f>[3]Comportement!$W12</f>
        <v>37</v>
      </c>
      <c r="BG12" s="31">
        <f>[1]Comportement!$W12</f>
        <v>37</v>
      </c>
      <c r="BH12" s="101">
        <f t="shared" si="25"/>
        <v>107</v>
      </c>
      <c r="BI12" s="101">
        <f t="shared" si="26"/>
        <v>71.333333333333343</v>
      </c>
      <c r="BJ12" s="102"/>
      <c r="BK12" s="38"/>
      <c r="BL12" s="32"/>
      <c r="BM12" s="32"/>
      <c r="BN12" s="32"/>
      <c r="BO12" s="104"/>
      <c r="BP12" s="40">
        <f t="shared" si="1"/>
        <v>7</v>
      </c>
    </row>
    <row r="13" spans="1:103" ht="15" thickBot="1" x14ac:dyDescent="0.35">
      <c r="A13" s="35">
        <v>8</v>
      </c>
      <c r="B13" s="26" t="str">
        <f>'[1]Encodage + Sav. parler'!B13</f>
        <v>FIWGYBFGJI Qchucznjx</v>
      </c>
      <c r="C13" s="123">
        <f>SUM('[2]Eveil scientifique'!$X13)*0.4</f>
        <v>20</v>
      </c>
      <c r="D13" s="123">
        <f>SUM('[3]Eveil scientifique'!$X13)*0.4</f>
        <v>20</v>
      </c>
      <c r="E13" s="123">
        <f>SUM('[1]Eveil scientifique'!$X13)*0.4</f>
        <v>21</v>
      </c>
      <c r="F13" s="123">
        <f t="shared" si="2"/>
        <v>61</v>
      </c>
      <c r="G13" s="123">
        <f t="shared" si="3"/>
        <v>50.833333333333329</v>
      </c>
      <c r="H13" s="124"/>
      <c r="I13" s="123">
        <f>SUM('[2]Histoire et geographie'!$X13)*0.4</f>
        <v>11.000000000000002</v>
      </c>
      <c r="J13" s="123">
        <f>SUM('[3]Histoire et geographie'!$X13)*0.4</f>
        <v>13</v>
      </c>
      <c r="K13" s="123">
        <f>SUM('[1]Histoire et geographie'!$X13)*0.4</f>
        <v>17.399999999999999</v>
      </c>
      <c r="L13" s="123">
        <f t="shared" si="4"/>
        <v>41.4</v>
      </c>
      <c r="M13" s="123">
        <f t="shared" si="5"/>
        <v>34.5</v>
      </c>
      <c r="N13" s="124"/>
      <c r="O13" s="31">
        <f>SUM([2]Artisitique!$X13)*0.2</f>
        <v>12.5</v>
      </c>
      <c r="P13" s="31">
        <f>SUM([3]Artisitique!$X13)*0.2</f>
        <v>12.5</v>
      </c>
      <c r="Q13" s="31">
        <f>SUM([1]Artisitique!$X13)*0.2</f>
        <v>16</v>
      </c>
      <c r="R13" s="31">
        <f t="shared" si="6"/>
        <v>41</v>
      </c>
      <c r="S13" s="31">
        <f t="shared" si="7"/>
        <v>68.333333333333329</v>
      </c>
      <c r="T13" s="91"/>
      <c r="U13" s="31">
        <f t="shared" si="0"/>
        <v>43.5</v>
      </c>
      <c r="V13" s="31">
        <f t="shared" si="8"/>
        <v>45.5</v>
      </c>
      <c r="W13" s="31">
        <f t="shared" si="9"/>
        <v>54.4</v>
      </c>
      <c r="X13" s="31">
        <f t="shared" si="10"/>
        <v>143.4</v>
      </c>
      <c r="Y13" s="31">
        <f t="shared" si="11"/>
        <v>47.800000000000004</v>
      </c>
      <c r="Z13" s="92"/>
      <c r="AA13" s="32">
        <f>[2]Total!$T12</f>
        <v>11</v>
      </c>
      <c r="AB13" s="32">
        <f>[3]Total!$T12</f>
        <v>6</v>
      </c>
      <c r="AC13" s="32">
        <f>[1]Total!$T12</f>
        <v>9</v>
      </c>
      <c r="AD13" s="32">
        <f t="shared" si="12"/>
        <v>26</v>
      </c>
      <c r="AE13" s="32">
        <f t="shared" si="13"/>
        <v>28.888888888888886</v>
      </c>
      <c r="AF13" s="92"/>
      <c r="AG13" s="32">
        <f>[2]Total!$U12</f>
        <v>19</v>
      </c>
      <c r="AH13" s="32">
        <f>[3]Total!$U12</f>
        <v>5</v>
      </c>
      <c r="AI13" s="32">
        <f>[1]Total!$U12</f>
        <v>15</v>
      </c>
      <c r="AJ13" s="32">
        <f t="shared" si="14"/>
        <v>39</v>
      </c>
      <c r="AK13" s="32">
        <f t="shared" si="15"/>
        <v>43.333333333333336</v>
      </c>
      <c r="AL13" s="92"/>
      <c r="AM13" s="32">
        <f>[2]Total!$V12</f>
        <v>7</v>
      </c>
      <c r="AN13" s="32">
        <f>[3]Total!$V12</f>
        <v>7.5</v>
      </c>
      <c r="AO13" s="32">
        <f>[1]Total!$V12</f>
        <v>9.5</v>
      </c>
      <c r="AP13" s="32">
        <f t="shared" si="16"/>
        <v>24</v>
      </c>
      <c r="AQ13" s="32">
        <f t="shared" si="17"/>
        <v>53.333333333333336</v>
      </c>
      <c r="AR13" s="126"/>
      <c r="AS13" s="32">
        <f t="shared" si="18"/>
        <v>37</v>
      </c>
      <c r="AT13" s="32">
        <f t="shared" si="19"/>
        <v>18.5</v>
      </c>
      <c r="AU13" s="32">
        <f t="shared" si="20"/>
        <v>33.5</v>
      </c>
      <c r="AV13" s="32">
        <f t="shared" si="21"/>
        <v>89</v>
      </c>
      <c r="AW13" s="32">
        <f t="shared" si="22"/>
        <v>39.555555555555557</v>
      </c>
      <c r="AX13" s="39"/>
      <c r="AY13" s="33">
        <f>U13+AS13+Math!AA13+Français!AA13</f>
        <v>153.62905844155844</v>
      </c>
      <c r="AZ13" s="33">
        <f>V13+AT13+Math!AB13+Français!AB13</f>
        <v>117.40514503270862</v>
      </c>
      <c r="BA13" s="33">
        <f>W13+AU13+Math!AC13+Français!AC13</f>
        <v>143.39460288388861</v>
      </c>
      <c r="BB13" s="33">
        <f t="shared" si="23"/>
        <v>414.42880635815573</v>
      </c>
      <c r="BC13" s="33">
        <f t="shared" si="24"/>
        <v>36.838116120724948</v>
      </c>
      <c r="BD13" s="39"/>
      <c r="BE13" s="31">
        <f>[2]Comportement!$W13</f>
        <v>42</v>
      </c>
      <c r="BF13" s="31">
        <f>[3]Comportement!$W13</f>
        <v>41</v>
      </c>
      <c r="BG13" s="31">
        <f>[1]Comportement!$W13</f>
        <v>42</v>
      </c>
      <c r="BH13" s="101">
        <f t="shared" si="25"/>
        <v>125</v>
      </c>
      <c r="BI13" s="101">
        <f t="shared" si="26"/>
        <v>83.333333333333343</v>
      </c>
      <c r="BJ13" s="102"/>
      <c r="BK13" s="38"/>
      <c r="BL13" s="32"/>
      <c r="BM13" s="32"/>
      <c r="BN13" s="32"/>
      <c r="BO13" s="104"/>
      <c r="BP13" s="40">
        <f t="shared" si="1"/>
        <v>8</v>
      </c>
    </row>
    <row r="14" spans="1:103" ht="15" thickBot="1" x14ac:dyDescent="0.35">
      <c r="A14" s="35">
        <v>9</v>
      </c>
      <c r="B14" s="26" t="str">
        <f>'[1]Encodage + Sav. parler'!B14</f>
        <v>K&amp;#600;MYPDD JAQDIGQ Kyznuzp</v>
      </c>
      <c r="C14" s="123">
        <f>SUM('[2]Eveil scientifique'!$X14)*0.4</f>
        <v>24</v>
      </c>
      <c r="D14" s="123">
        <f>SUM('[3]Eveil scientifique'!$X14)*0.4</f>
        <v>38</v>
      </c>
      <c r="E14" s="123">
        <f>SUM('[1]Eveil scientifique'!$X14)*0.4</f>
        <v>16</v>
      </c>
      <c r="F14" s="123">
        <f t="shared" si="2"/>
        <v>78</v>
      </c>
      <c r="G14" s="123">
        <f t="shared" si="3"/>
        <v>65</v>
      </c>
      <c r="H14" s="124"/>
      <c r="I14" s="123">
        <f>SUM('[2]Histoire et geographie'!$X14)*0.4</f>
        <v>31</v>
      </c>
      <c r="J14" s="123">
        <f>SUM('[3]Histoire et geographie'!$X14)*0.4</f>
        <v>33</v>
      </c>
      <c r="K14" s="123">
        <f>SUM('[1]Histoire et geographie'!$X14)*0.4</f>
        <v>26.200000000000003</v>
      </c>
      <c r="L14" s="123">
        <f t="shared" si="4"/>
        <v>90.2</v>
      </c>
      <c r="M14" s="123">
        <f t="shared" si="5"/>
        <v>75.166666666666671</v>
      </c>
      <c r="N14" s="124"/>
      <c r="O14" s="31">
        <f>SUM([2]Artisitique!$X14)*0.2</f>
        <v>9.1666666666666661</v>
      </c>
      <c r="P14" s="31">
        <f>SUM([3]Artisitique!$X14)*0.2</f>
        <v>10</v>
      </c>
      <c r="Q14" s="31">
        <f>SUM([1]Artisitique!$X14)*0.2</f>
        <v>18</v>
      </c>
      <c r="R14" s="31">
        <f t="shared" si="6"/>
        <v>37.166666666666664</v>
      </c>
      <c r="S14" s="31">
        <f t="shared" si="7"/>
        <v>61.944444444444436</v>
      </c>
      <c r="T14" s="91"/>
      <c r="U14" s="31">
        <f t="shared" si="0"/>
        <v>64.166666666666671</v>
      </c>
      <c r="V14" s="31">
        <f t="shared" si="8"/>
        <v>81</v>
      </c>
      <c r="W14" s="31">
        <f t="shared" si="9"/>
        <v>60.2</v>
      </c>
      <c r="X14" s="31">
        <f t="shared" si="10"/>
        <v>205.36666666666665</v>
      </c>
      <c r="Y14" s="31">
        <f t="shared" si="11"/>
        <v>68.455555555555549</v>
      </c>
      <c r="Z14" s="92"/>
      <c r="AA14" s="32">
        <f>[2]Total!$T13</f>
        <v>16</v>
      </c>
      <c r="AB14" s="32">
        <f>[3]Total!$T13</f>
        <v>16.5</v>
      </c>
      <c r="AC14" s="32">
        <f>[1]Total!$T13</f>
        <v>21</v>
      </c>
      <c r="AD14" s="32">
        <f t="shared" si="12"/>
        <v>53.5</v>
      </c>
      <c r="AE14" s="32">
        <f t="shared" si="13"/>
        <v>59.444444444444443</v>
      </c>
      <c r="AF14" s="92"/>
      <c r="AG14" s="32">
        <f>[2]Total!$U13</f>
        <v>19</v>
      </c>
      <c r="AH14" s="32">
        <f>[3]Total!$U13</f>
        <v>17</v>
      </c>
      <c r="AI14" s="32">
        <f>[1]Total!$U13</f>
        <v>18</v>
      </c>
      <c r="AJ14" s="32">
        <f t="shared" si="14"/>
        <v>54</v>
      </c>
      <c r="AK14" s="32">
        <f t="shared" si="15"/>
        <v>60</v>
      </c>
      <c r="AL14" s="92"/>
      <c r="AM14" s="32">
        <f>[2]Total!$V13</f>
        <v>14</v>
      </c>
      <c r="AN14" s="32">
        <f>[3]Total!$V13</f>
        <v>10</v>
      </c>
      <c r="AO14" s="32">
        <f>[1]Total!$V13</f>
        <v>10.5</v>
      </c>
      <c r="AP14" s="32">
        <f t="shared" si="16"/>
        <v>34.5</v>
      </c>
      <c r="AQ14" s="32">
        <f t="shared" si="17"/>
        <v>76.666666666666671</v>
      </c>
      <c r="AR14" s="91"/>
      <c r="AS14" s="32">
        <f t="shared" si="18"/>
        <v>49</v>
      </c>
      <c r="AT14" s="32">
        <f t="shared" si="19"/>
        <v>43.5</v>
      </c>
      <c r="AU14" s="32">
        <f t="shared" si="20"/>
        <v>49.5</v>
      </c>
      <c r="AV14" s="32">
        <f t="shared" si="21"/>
        <v>142</v>
      </c>
      <c r="AW14" s="32">
        <f t="shared" si="22"/>
        <v>63.111111111111107</v>
      </c>
      <c r="AX14" s="39"/>
      <c r="AY14" s="33">
        <f>U14+AS14+Math!AA14+Français!AA14</f>
        <v>228.27786796536796</v>
      </c>
      <c r="AZ14" s="33">
        <f>V14+AT14+Math!AB14+Français!AB14</f>
        <v>254.43653137577232</v>
      </c>
      <c r="BA14" s="33">
        <f>W14+AU14+Math!AC14+Français!AC14</f>
        <v>221.49421661327</v>
      </c>
      <c r="BB14" s="33">
        <f t="shared" si="23"/>
        <v>704.20861595441033</v>
      </c>
      <c r="BC14" s="33">
        <f t="shared" si="24"/>
        <v>62.596321418169808</v>
      </c>
      <c r="BD14" s="39"/>
      <c r="BE14" s="31">
        <f>[2]Comportement!$W14</f>
        <v>27</v>
      </c>
      <c r="BF14" s="31">
        <f>[3]Comportement!$W14</f>
        <v>31</v>
      </c>
      <c r="BG14" s="31">
        <f>[1]Comportement!$W14</f>
        <v>34</v>
      </c>
      <c r="BH14" s="101">
        <f t="shared" si="25"/>
        <v>92</v>
      </c>
      <c r="BI14" s="101">
        <f t="shared" si="26"/>
        <v>61.333333333333329</v>
      </c>
      <c r="BJ14" s="102"/>
      <c r="BK14" s="38"/>
      <c r="BL14" s="32"/>
      <c r="BM14" s="32"/>
      <c r="BN14" s="32"/>
      <c r="BO14" s="104"/>
      <c r="BP14" s="40">
        <f t="shared" si="1"/>
        <v>9</v>
      </c>
    </row>
    <row r="15" spans="1:103" ht="15" thickBot="1" x14ac:dyDescent="0.35">
      <c r="A15" s="35">
        <v>10</v>
      </c>
      <c r="B15" s="26" t="str">
        <f>'[1]Encodage + Sav. parler'!B15</f>
        <v>JRQJGR Njrlyiue</v>
      </c>
      <c r="C15" s="123">
        <f>SUM('[2]Eveil scientifique'!$X15)*0.4</f>
        <v>16</v>
      </c>
      <c r="D15" s="123">
        <f>SUM('[3]Eveil scientifique'!$X15)*0.4</f>
        <v>34</v>
      </c>
      <c r="E15" s="123">
        <f>SUM('[1]Eveil scientifique'!$X15)*0.4</f>
        <v>32</v>
      </c>
      <c r="F15" s="123">
        <f t="shared" si="2"/>
        <v>82</v>
      </c>
      <c r="G15" s="123">
        <f t="shared" si="3"/>
        <v>68.333333333333329</v>
      </c>
      <c r="H15" s="124"/>
      <c r="I15" s="123">
        <f>SUM('[2]Histoire et geographie'!$X15)*0.4</f>
        <v>30</v>
      </c>
      <c r="J15" s="123">
        <f>SUM('[3]Histoire et geographie'!$X15)*0.4</f>
        <v>26</v>
      </c>
      <c r="K15" s="123">
        <f>SUM('[1]Histoire et geographie'!$X15)*0.4</f>
        <v>25.200000000000003</v>
      </c>
      <c r="L15" s="123">
        <f t="shared" si="4"/>
        <v>81.2</v>
      </c>
      <c r="M15" s="123">
        <f t="shared" si="5"/>
        <v>67.666666666666657</v>
      </c>
      <c r="N15" s="124"/>
      <c r="O15" s="31">
        <f>SUM([2]Artisitique!$X15)*0.2</f>
        <v>14.583333333333332</v>
      </c>
      <c r="P15" s="31">
        <f>SUM([3]Artisitique!$X15)*0.2</f>
        <v>10</v>
      </c>
      <c r="Q15" s="31">
        <f>SUM([1]Artisitique!$X15)*0.2</f>
        <v>14</v>
      </c>
      <c r="R15" s="31">
        <f t="shared" si="6"/>
        <v>38.583333333333329</v>
      </c>
      <c r="S15" s="31">
        <f t="shared" si="7"/>
        <v>64.305555555555543</v>
      </c>
      <c r="T15" s="91"/>
      <c r="U15" s="31">
        <f t="shared" si="0"/>
        <v>60.583333333333329</v>
      </c>
      <c r="V15" s="31">
        <f t="shared" si="8"/>
        <v>70</v>
      </c>
      <c r="W15" s="31">
        <f t="shared" si="9"/>
        <v>71.2</v>
      </c>
      <c r="X15" s="31">
        <f t="shared" si="10"/>
        <v>201.7833333333333</v>
      </c>
      <c r="Y15" s="31">
        <f t="shared" si="11"/>
        <v>67.261111111111106</v>
      </c>
      <c r="Z15" s="92"/>
      <c r="AA15" s="32">
        <f>[2]Total!$T14</f>
        <v>24</v>
      </c>
      <c r="AB15" s="32">
        <f>[3]Total!$T14</f>
        <v>14.5</v>
      </c>
      <c r="AC15" s="32">
        <f>[1]Total!$T14</f>
        <v>19.5</v>
      </c>
      <c r="AD15" s="32">
        <f t="shared" si="12"/>
        <v>58</v>
      </c>
      <c r="AE15" s="32">
        <f t="shared" si="13"/>
        <v>64.444444444444443</v>
      </c>
      <c r="AF15" s="92"/>
      <c r="AG15" s="32">
        <f>[2]Total!$U14</f>
        <v>18</v>
      </c>
      <c r="AH15" s="32">
        <f>[3]Total!$U14</f>
        <v>18</v>
      </c>
      <c r="AI15" s="32">
        <f>[1]Total!$U14</f>
        <v>18</v>
      </c>
      <c r="AJ15" s="32">
        <f t="shared" si="14"/>
        <v>54</v>
      </c>
      <c r="AK15" s="32">
        <f t="shared" si="15"/>
        <v>60</v>
      </c>
      <c r="AL15" s="92"/>
      <c r="AM15" s="32">
        <f>[2]Total!$V14</f>
        <v>10.5</v>
      </c>
      <c r="AN15" s="32">
        <f>[3]Total!$V14</f>
        <v>12.5</v>
      </c>
      <c r="AO15" s="32">
        <f>[1]Total!$V14</f>
        <v>10</v>
      </c>
      <c r="AP15" s="32">
        <f t="shared" si="16"/>
        <v>33</v>
      </c>
      <c r="AQ15" s="32">
        <f t="shared" si="17"/>
        <v>73.333333333333329</v>
      </c>
      <c r="AR15" s="91"/>
      <c r="AS15" s="32">
        <f t="shared" si="18"/>
        <v>52.5</v>
      </c>
      <c r="AT15" s="32">
        <f t="shared" si="19"/>
        <v>45</v>
      </c>
      <c r="AU15" s="32">
        <f t="shared" si="20"/>
        <v>47.5</v>
      </c>
      <c r="AV15" s="32">
        <f t="shared" si="21"/>
        <v>145</v>
      </c>
      <c r="AW15" s="32">
        <f t="shared" si="22"/>
        <v>64.444444444444443</v>
      </c>
      <c r="AX15" s="39"/>
      <c r="AY15" s="33">
        <f>U15+AS15+Math!AA15+Français!AA15</f>
        <v>235.33739177489178</v>
      </c>
      <c r="AZ15" s="33">
        <f>V15+AT15+Math!AB15+Français!AB15</f>
        <v>237.70150993507772</v>
      </c>
      <c r="BA15" s="33">
        <f>W15+AU15+Math!AC15+Français!AC15</f>
        <v>242.95546070473134</v>
      </c>
      <c r="BB15" s="33">
        <f t="shared" si="23"/>
        <v>715.99436241470084</v>
      </c>
      <c r="BC15" s="33">
        <f t="shared" si="24"/>
        <v>63.643943325751181</v>
      </c>
      <c r="BD15" s="39"/>
      <c r="BE15" s="31">
        <f>[2]Comportement!$W15</f>
        <v>26</v>
      </c>
      <c r="BF15" s="31">
        <f>[3]Comportement!$W15</f>
        <v>31</v>
      </c>
      <c r="BG15" s="31">
        <f>[1]Comportement!$W15</f>
        <v>34</v>
      </c>
      <c r="BH15" s="101">
        <f t="shared" si="25"/>
        <v>91</v>
      </c>
      <c r="BI15" s="101">
        <f t="shared" si="26"/>
        <v>60.666666666666671</v>
      </c>
      <c r="BJ15" s="102"/>
      <c r="BK15" s="38"/>
      <c r="BL15" s="32"/>
      <c r="BM15" s="32"/>
      <c r="BN15" s="32"/>
      <c r="BO15" s="104"/>
      <c r="BP15" s="40">
        <f t="shared" si="1"/>
        <v>10</v>
      </c>
    </row>
    <row r="16" spans="1:103" ht="15" thickBot="1" x14ac:dyDescent="0.35">
      <c r="A16" s="35">
        <v>11</v>
      </c>
      <c r="B16" s="26" t="str">
        <f>'[1]Encodage + Sav. parler'!B16</f>
        <v>FJJYWAFA Svohnr</v>
      </c>
      <c r="C16" s="123">
        <f>SUM('[2]Eveil scientifique'!$X16)*0.4</f>
        <v>16</v>
      </c>
      <c r="D16" s="123">
        <f>SUM('[3]Eveil scientifique'!$X16)*0.4</f>
        <v>20</v>
      </c>
      <c r="E16" s="123">
        <f>SUM('[1]Eveil scientifique'!$X16)*0.4</f>
        <v>20</v>
      </c>
      <c r="F16" s="123">
        <f t="shared" si="2"/>
        <v>56</v>
      </c>
      <c r="G16" s="123">
        <f t="shared" si="3"/>
        <v>46.666666666666664</v>
      </c>
      <c r="H16" s="124"/>
      <c r="I16" s="123">
        <f>SUM('[2]Histoire et geographie'!$X16)*0.4</f>
        <v>31</v>
      </c>
      <c r="J16" s="123">
        <f>SUM('[3]Histoire et geographie'!$X16)*0.4</f>
        <v>16</v>
      </c>
      <c r="K16" s="123">
        <f>SUM('[1]Histoire et geographie'!$X16)*0.4</f>
        <v>15.8</v>
      </c>
      <c r="L16" s="123">
        <f t="shared" si="4"/>
        <v>62.8</v>
      </c>
      <c r="M16" s="123">
        <f t="shared" si="5"/>
        <v>52.333333333333329</v>
      </c>
      <c r="N16" s="124"/>
      <c r="O16" s="31">
        <f>SUM([2]Artisitique!$X16)*0.2</f>
        <v>20</v>
      </c>
      <c r="P16" s="31">
        <f>SUM([3]Artisitique!$X16)*0.2</f>
        <v>20</v>
      </c>
      <c r="Q16" s="31">
        <f>SUM([1]Artisitique!$X16)*0.2</f>
        <v>20</v>
      </c>
      <c r="R16" s="31">
        <f t="shared" si="6"/>
        <v>60</v>
      </c>
      <c r="S16" s="31">
        <f t="shared" si="7"/>
        <v>100</v>
      </c>
      <c r="T16" s="91"/>
      <c r="U16" s="31">
        <f t="shared" si="0"/>
        <v>67</v>
      </c>
      <c r="V16" s="31">
        <f t="shared" si="8"/>
        <v>56</v>
      </c>
      <c r="W16" s="31">
        <f t="shared" si="9"/>
        <v>55.8</v>
      </c>
      <c r="X16" s="31">
        <f t="shared" si="10"/>
        <v>178.8</v>
      </c>
      <c r="Y16" s="31">
        <f t="shared" si="11"/>
        <v>59.600000000000009</v>
      </c>
      <c r="Z16" s="92"/>
      <c r="AA16" s="32">
        <f>[2]Total!$T15</f>
        <v>12</v>
      </c>
      <c r="AB16" s="32">
        <f>[3]Total!$T15</f>
        <v>16.5</v>
      </c>
      <c r="AC16" s="32">
        <f>[1]Total!$T15</f>
        <v>21</v>
      </c>
      <c r="AD16" s="32">
        <f t="shared" si="12"/>
        <v>49.5</v>
      </c>
      <c r="AE16" s="32">
        <f t="shared" si="13"/>
        <v>55.000000000000007</v>
      </c>
      <c r="AF16" s="92"/>
      <c r="AG16" s="32">
        <f>[2]Total!$U15</f>
        <v>24</v>
      </c>
      <c r="AH16" s="32">
        <f>[3]Total!$U15</f>
        <v>20</v>
      </c>
      <c r="AI16" s="32">
        <f>[1]Total!$U15</f>
        <v>22</v>
      </c>
      <c r="AJ16" s="32">
        <f t="shared" si="14"/>
        <v>66</v>
      </c>
      <c r="AK16" s="32">
        <f t="shared" si="15"/>
        <v>73.333333333333329</v>
      </c>
      <c r="AL16" s="92"/>
      <c r="AM16" s="32">
        <f>[2]Total!$V15</f>
        <v>7.5</v>
      </c>
      <c r="AN16" s="32">
        <f>[3]Total!$V15</f>
        <v>13</v>
      </c>
      <c r="AO16" s="32">
        <f>[1]Total!$V15</f>
        <v>11.5</v>
      </c>
      <c r="AP16" s="32">
        <f t="shared" si="16"/>
        <v>32</v>
      </c>
      <c r="AQ16" s="32">
        <f t="shared" si="17"/>
        <v>71.111111111111114</v>
      </c>
      <c r="AR16" s="91"/>
      <c r="AS16" s="32">
        <f t="shared" si="18"/>
        <v>43.5</v>
      </c>
      <c r="AT16" s="32">
        <f t="shared" si="19"/>
        <v>49.5</v>
      </c>
      <c r="AU16" s="32">
        <f t="shared" si="20"/>
        <v>54.5</v>
      </c>
      <c r="AV16" s="32">
        <f t="shared" si="21"/>
        <v>147.5</v>
      </c>
      <c r="AW16" s="32">
        <f t="shared" si="22"/>
        <v>65.555555555555557</v>
      </c>
      <c r="AX16" s="39"/>
      <c r="AY16" s="33">
        <f>U16+AS16+Math!AA16+Français!AA16</f>
        <v>197.37040043290042</v>
      </c>
      <c r="AZ16" s="33">
        <f>V16+AT16+Math!AB16+Français!AB16</f>
        <v>234.13478260869564</v>
      </c>
      <c r="BA16" s="33">
        <f>W16+AU16+Math!AC16+Français!AC16</f>
        <v>208.39643986346957</v>
      </c>
      <c r="BB16" s="33">
        <f t="shared" si="23"/>
        <v>639.90162290506566</v>
      </c>
      <c r="BC16" s="33">
        <f t="shared" si="24"/>
        <v>56.880144258228057</v>
      </c>
      <c r="BD16" s="39"/>
      <c r="BE16" s="31">
        <f>[2]Comportement!$W16</f>
        <v>42</v>
      </c>
      <c r="BF16" s="31">
        <f>[3]Comportement!$W16</f>
        <v>42</v>
      </c>
      <c r="BG16" s="31">
        <f>[1]Comportement!$W16</f>
        <v>42</v>
      </c>
      <c r="BH16" s="101">
        <f t="shared" si="25"/>
        <v>126</v>
      </c>
      <c r="BI16" s="101">
        <f t="shared" si="26"/>
        <v>84</v>
      </c>
      <c r="BJ16" s="102"/>
      <c r="BK16" s="38"/>
      <c r="BL16" s="32"/>
      <c r="BM16" s="32"/>
      <c r="BN16" s="32"/>
      <c r="BO16" s="104"/>
      <c r="BP16" s="40">
        <f t="shared" si="1"/>
        <v>11</v>
      </c>
    </row>
    <row r="17" spans="1:68" ht="15" thickBot="1" x14ac:dyDescent="0.35">
      <c r="A17" s="35">
        <v>12</v>
      </c>
      <c r="B17" s="26" t="str">
        <f>'[1]Encodage + Sav. parler'!B17</f>
        <v>PJILCBS Cujjz</v>
      </c>
      <c r="C17" s="123">
        <f>SUM('[2]Eveil scientifique'!$X17)*0.4</f>
        <v>22.000000000000004</v>
      </c>
      <c r="D17" s="123">
        <f>SUM('[3]Eveil scientifique'!$X17)*0.4</f>
        <v>24</v>
      </c>
      <c r="E17" s="123">
        <f>SUM('[1]Eveil scientifique'!$X17)*0.4</f>
        <v>12</v>
      </c>
      <c r="F17" s="123">
        <f t="shared" si="2"/>
        <v>58</v>
      </c>
      <c r="G17" s="123">
        <f t="shared" si="3"/>
        <v>48.333333333333336</v>
      </c>
      <c r="H17" s="124"/>
      <c r="I17" s="123">
        <f>SUM('[2]Histoire et geographie'!$X17)*0.4</f>
        <v>13</v>
      </c>
      <c r="J17" s="123">
        <f>SUM('[3]Histoire et geographie'!$X17)*0.4</f>
        <v>16</v>
      </c>
      <c r="K17" s="123">
        <f>SUM('[1]Histoire et geographie'!$X17)*0.4</f>
        <v>15.600000000000001</v>
      </c>
      <c r="L17" s="123">
        <f t="shared" si="4"/>
        <v>44.6</v>
      </c>
      <c r="M17" s="123">
        <f t="shared" si="5"/>
        <v>37.166666666666671</v>
      </c>
      <c r="N17" s="124"/>
      <c r="O17" s="31">
        <f>SUM([2]Artisitique!$X17)*0.2</f>
        <v>14.16666666666667</v>
      </c>
      <c r="P17" s="31">
        <f>SUM([3]Artisitique!$X17)*0.2</f>
        <v>12</v>
      </c>
      <c r="Q17" s="31">
        <f>SUM([1]Artisitique!$X17)*0.2</f>
        <v>20</v>
      </c>
      <c r="R17" s="31">
        <f t="shared" si="6"/>
        <v>46.166666666666671</v>
      </c>
      <c r="S17" s="31">
        <f t="shared" si="7"/>
        <v>76.944444444444443</v>
      </c>
      <c r="T17" s="91"/>
      <c r="U17" s="31">
        <f t="shared" si="0"/>
        <v>49.166666666666671</v>
      </c>
      <c r="V17" s="31">
        <f t="shared" si="8"/>
        <v>52</v>
      </c>
      <c r="W17" s="31">
        <f t="shared" si="9"/>
        <v>47.6</v>
      </c>
      <c r="X17" s="31">
        <f t="shared" si="10"/>
        <v>148.76666666666665</v>
      </c>
      <c r="Y17" s="31">
        <f t="shared" si="11"/>
        <v>49.588888888888881</v>
      </c>
      <c r="Z17" s="92"/>
      <c r="AA17" s="32">
        <f>[2]Total!$T16</f>
        <v>13.5</v>
      </c>
      <c r="AB17" s="32">
        <f>[3]Total!$T16</f>
        <v>13</v>
      </c>
      <c r="AC17" s="32">
        <f>[1]Total!$T16</f>
        <v>12</v>
      </c>
      <c r="AD17" s="32">
        <f t="shared" si="12"/>
        <v>38.5</v>
      </c>
      <c r="AE17" s="32">
        <f t="shared" si="13"/>
        <v>42.777777777777779</v>
      </c>
      <c r="AF17" s="92"/>
      <c r="AG17" s="32">
        <f>[2]Total!$U16</f>
        <v>18</v>
      </c>
      <c r="AH17" s="32">
        <f>[3]Total!$U16</f>
        <v>22</v>
      </c>
      <c r="AI17" s="32">
        <f>[1]Total!$U16</f>
        <v>24</v>
      </c>
      <c r="AJ17" s="32">
        <f t="shared" si="14"/>
        <v>64</v>
      </c>
      <c r="AK17" s="32">
        <f t="shared" si="15"/>
        <v>71.111111111111114</v>
      </c>
      <c r="AL17" s="92"/>
      <c r="AM17" s="32">
        <f>[2]Total!$V16</f>
        <v>9</v>
      </c>
      <c r="AN17" s="32">
        <f>[3]Total!$V16</f>
        <v>8.5</v>
      </c>
      <c r="AO17" s="32">
        <f>[1]Total!$V16</f>
        <v>10.5</v>
      </c>
      <c r="AP17" s="32">
        <f t="shared" si="16"/>
        <v>28</v>
      </c>
      <c r="AQ17" s="32">
        <f t="shared" si="17"/>
        <v>62.222222222222221</v>
      </c>
      <c r="AR17" s="91"/>
      <c r="AS17" s="32">
        <f t="shared" si="18"/>
        <v>40.5</v>
      </c>
      <c r="AT17" s="32">
        <f t="shared" si="19"/>
        <v>43.5</v>
      </c>
      <c r="AU17" s="32">
        <f t="shared" si="20"/>
        <v>46.5</v>
      </c>
      <c r="AV17" s="32">
        <f t="shared" si="21"/>
        <v>130.5</v>
      </c>
      <c r="AW17" s="32">
        <f t="shared" si="22"/>
        <v>57.999999999999993</v>
      </c>
      <c r="AX17" s="39"/>
      <c r="AY17" s="33">
        <f>U17+AS17+Math!AA17+Français!AA17</f>
        <v>156.4223484848485</v>
      </c>
      <c r="AZ17" s="33">
        <f>V17+AT17+Math!AB17+Français!AB17</f>
        <v>176.35891065456286</v>
      </c>
      <c r="BA17" s="33">
        <f>W17+AU17+Math!AC17+Français!AC17</f>
        <v>170.51732735947192</v>
      </c>
      <c r="BB17" s="33">
        <f t="shared" si="23"/>
        <v>503.29858649888331</v>
      </c>
      <c r="BC17" s="33">
        <f t="shared" si="24"/>
        <v>44.737652133234072</v>
      </c>
      <c r="BD17" s="39"/>
      <c r="BE17" s="31">
        <f>[2]Comportement!$W17</f>
        <v>41</v>
      </c>
      <c r="BF17" s="31">
        <f>[3]Comportement!$W17</f>
        <v>40</v>
      </c>
      <c r="BG17" s="31">
        <f>[1]Comportement!$W17</f>
        <v>42</v>
      </c>
      <c r="BH17" s="101">
        <f t="shared" si="25"/>
        <v>123</v>
      </c>
      <c r="BI17" s="101">
        <f t="shared" si="26"/>
        <v>82</v>
      </c>
      <c r="BJ17" s="102"/>
      <c r="BK17" s="38"/>
      <c r="BL17" s="32"/>
      <c r="BM17" s="32"/>
      <c r="BN17" s="32"/>
      <c r="BO17" s="104"/>
      <c r="BP17" s="40">
        <f t="shared" si="1"/>
        <v>12</v>
      </c>
    </row>
    <row r="18" spans="1:68" ht="15" thickBot="1" x14ac:dyDescent="0.35">
      <c r="A18" s="35">
        <v>13</v>
      </c>
      <c r="B18" s="26" t="str">
        <f>'[1]Encodage + Sav. parler'!B18</f>
        <v>XUQUOVP Hanicij</v>
      </c>
      <c r="C18" s="123">
        <f>SUM('[2]Eveil scientifique'!$X18)*0.4</f>
        <v>34</v>
      </c>
      <c r="D18" s="123">
        <f>SUM('[3]Eveil scientifique'!$X18)*0.4</f>
        <v>0</v>
      </c>
      <c r="E18" s="123">
        <f>SUM('[1]Eveil scientifique'!$X18)*0.4</f>
        <v>0</v>
      </c>
      <c r="F18" s="123">
        <f t="shared" si="2"/>
        <v>34</v>
      </c>
      <c r="G18" s="123">
        <f t="shared" si="3"/>
        <v>28.333333333333332</v>
      </c>
      <c r="H18" s="124"/>
      <c r="I18" s="123">
        <f>SUM('[2]Histoire et geographie'!$X18)*0.4</f>
        <v>17</v>
      </c>
      <c r="J18" s="123">
        <f>SUM('[3]Histoire et geographie'!$X18)*0.4</f>
        <v>0</v>
      </c>
      <c r="K18" s="123">
        <f>SUM('[1]Histoire et geographie'!$X18)*0.4</f>
        <v>0</v>
      </c>
      <c r="L18" s="123">
        <f t="shared" si="4"/>
        <v>17</v>
      </c>
      <c r="M18" s="123">
        <f t="shared" si="5"/>
        <v>14.166666666666666</v>
      </c>
      <c r="N18" s="124"/>
      <c r="O18" s="31">
        <f>SUM([2]Artisitique!$X18)*0.2</f>
        <v>20</v>
      </c>
      <c r="P18" s="31">
        <f>SUM([3]Artisitique!$X18)*0.2</f>
        <v>0</v>
      </c>
      <c r="Q18" s="31">
        <f>SUM([1]Artisitique!$X18)*0.2</f>
        <v>0</v>
      </c>
      <c r="R18" s="31">
        <f t="shared" si="6"/>
        <v>20</v>
      </c>
      <c r="S18" s="31">
        <f t="shared" si="7"/>
        <v>33.333333333333329</v>
      </c>
      <c r="T18" s="91"/>
      <c r="U18" s="31">
        <f t="shared" si="0"/>
        <v>71</v>
      </c>
      <c r="V18" s="31">
        <f t="shared" si="8"/>
        <v>0</v>
      </c>
      <c r="W18" s="31">
        <f t="shared" si="9"/>
        <v>0</v>
      </c>
      <c r="X18" s="31">
        <f t="shared" si="10"/>
        <v>71</v>
      </c>
      <c r="Y18" s="31">
        <f t="shared" si="11"/>
        <v>23.666666666666668</v>
      </c>
      <c r="Z18" s="92"/>
      <c r="AA18" s="32">
        <f>[2]Total!$T17</f>
        <v>21</v>
      </c>
      <c r="AB18" s="32">
        <f>[3]Total!$T17</f>
        <v>0</v>
      </c>
      <c r="AC18" s="32">
        <f>[1]Total!$T17</f>
        <v>0</v>
      </c>
      <c r="AD18" s="32">
        <f t="shared" si="12"/>
        <v>21</v>
      </c>
      <c r="AE18" s="32">
        <f t="shared" si="13"/>
        <v>23.333333333333332</v>
      </c>
      <c r="AF18" s="92"/>
      <c r="AG18" s="32">
        <f>[2]Total!$U17</f>
        <v>22</v>
      </c>
      <c r="AH18" s="32">
        <f>[3]Total!$U17</f>
        <v>0</v>
      </c>
      <c r="AI18" s="32">
        <f>[1]Total!$U17</f>
        <v>0</v>
      </c>
      <c r="AJ18" s="32">
        <f t="shared" si="14"/>
        <v>22</v>
      </c>
      <c r="AK18" s="32">
        <f t="shared" si="15"/>
        <v>24.444444444444443</v>
      </c>
      <c r="AL18" s="92"/>
      <c r="AM18" s="32">
        <f>[2]Total!$V17</f>
        <v>9.5</v>
      </c>
      <c r="AN18" s="32">
        <f>[3]Total!$V17</f>
        <v>0</v>
      </c>
      <c r="AO18" s="32">
        <f>[1]Total!$V17</f>
        <v>0</v>
      </c>
      <c r="AP18" s="32">
        <f t="shared" si="16"/>
        <v>9.5</v>
      </c>
      <c r="AQ18" s="32">
        <f t="shared" si="17"/>
        <v>21.111111111111111</v>
      </c>
      <c r="AR18" s="91"/>
      <c r="AS18" s="32">
        <f t="shared" si="18"/>
        <v>52.5</v>
      </c>
      <c r="AT18" s="32">
        <f t="shared" si="19"/>
        <v>0</v>
      </c>
      <c r="AU18" s="32">
        <f t="shared" si="20"/>
        <v>0</v>
      </c>
      <c r="AV18" s="32">
        <f t="shared" si="21"/>
        <v>52.5</v>
      </c>
      <c r="AW18" s="32">
        <f t="shared" si="22"/>
        <v>23.333333333333332</v>
      </c>
      <c r="AX18" s="39"/>
      <c r="AY18" s="33">
        <f>U18+AS18+Math!AA18+Français!AA18</f>
        <v>266.59686147186147</v>
      </c>
      <c r="AZ18" s="33" t="e">
        <f>V18+AT18+Math!AB18+Français!AB18</f>
        <v>#VALUE!</v>
      </c>
      <c r="BA18" s="33" t="e">
        <f>W18+AU18+Math!AC18+Français!AC18</f>
        <v>#VALUE!</v>
      </c>
      <c r="BB18" s="33" t="e">
        <f t="shared" si="23"/>
        <v>#VALUE!</v>
      </c>
      <c r="BC18" s="33" t="e">
        <f t="shared" si="24"/>
        <v>#VALUE!</v>
      </c>
      <c r="BD18" s="39"/>
      <c r="BE18" s="31">
        <f>[2]Comportement!$W18</f>
        <v>45</v>
      </c>
      <c r="BF18" s="31" t="str">
        <f>[3]Comportement!$W18</f>
        <v/>
      </c>
      <c r="BG18" s="31" t="str">
        <f>[1]Comportement!$W18</f>
        <v/>
      </c>
      <c r="BH18" s="101">
        <f t="shared" si="25"/>
        <v>45</v>
      </c>
      <c r="BI18" s="101">
        <f t="shared" si="26"/>
        <v>30</v>
      </c>
      <c r="BJ18" s="102"/>
      <c r="BK18" s="38"/>
      <c r="BL18" s="32"/>
      <c r="BM18" s="32"/>
      <c r="BN18" s="32"/>
      <c r="BO18" s="104"/>
      <c r="BP18" s="40">
        <f t="shared" si="1"/>
        <v>13</v>
      </c>
    </row>
    <row r="19" spans="1:68" ht="15" thickBot="1" x14ac:dyDescent="0.35">
      <c r="A19" s="35">
        <v>14</v>
      </c>
      <c r="B19" s="26" t="str">
        <f>'[1]Encodage + Sav. parler'!B19</f>
        <v>VXZKW Pcljhw</v>
      </c>
      <c r="C19" s="123">
        <f>SUM('[2]Eveil scientifique'!$X19)*0.4</f>
        <v>8</v>
      </c>
      <c r="D19" s="123">
        <f>SUM('[3]Eveil scientifique'!$X19)*0.4</f>
        <v>18</v>
      </c>
      <c r="E19" s="123">
        <f>SUM('[1]Eveil scientifique'!$X19)*0.4</f>
        <v>15</v>
      </c>
      <c r="F19" s="123">
        <f t="shared" si="2"/>
        <v>41</v>
      </c>
      <c r="G19" s="123">
        <f t="shared" si="3"/>
        <v>34.166666666666664</v>
      </c>
      <c r="H19" s="124"/>
      <c r="I19" s="123">
        <f>SUM('[2]Histoire et geographie'!$X19)*0.4</f>
        <v>10</v>
      </c>
      <c r="J19" s="123">
        <f>SUM('[3]Histoire et geographie'!$X19)*0.4</f>
        <v>8</v>
      </c>
      <c r="K19" s="123">
        <f>SUM('[1]Histoire et geographie'!$X19)*0.4</f>
        <v>10.8</v>
      </c>
      <c r="L19" s="123">
        <f t="shared" si="4"/>
        <v>28.8</v>
      </c>
      <c r="M19" s="123">
        <f t="shared" si="5"/>
        <v>24.000000000000004</v>
      </c>
      <c r="N19" s="124"/>
      <c r="O19" s="31">
        <f>SUM([2]Artisitique!$X19)*0.2</f>
        <v>12.5</v>
      </c>
      <c r="P19" s="31">
        <f>SUM([3]Artisitique!$X19)*0.2</f>
        <v>10</v>
      </c>
      <c r="Q19" s="31">
        <f>SUM([1]Artisitique!$X19)*0.2</f>
        <v>12</v>
      </c>
      <c r="R19" s="31">
        <f t="shared" si="6"/>
        <v>34.5</v>
      </c>
      <c r="S19" s="31">
        <f t="shared" si="7"/>
        <v>57.499999999999993</v>
      </c>
      <c r="T19" s="91"/>
      <c r="U19" s="31">
        <f t="shared" si="0"/>
        <v>30.5</v>
      </c>
      <c r="V19" s="31">
        <f t="shared" si="8"/>
        <v>36</v>
      </c>
      <c r="W19" s="31">
        <f t="shared" si="9"/>
        <v>37.799999999999997</v>
      </c>
      <c r="X19" s="31">
        <f t="shared" si="10"/>
        <v>104.3</v>
      </c>
      <c r="Y19" s="31">
        <f t="shared" si="11"/>
        <v>34.766666666666666</v>
      </c>
      <c r="Z19" s="92"/>
      <c r="AA19" s="32">
        <f>[2]Total!$T18</f>
        <v>6</v>
      </c>
      <c r="AB19" s="32">
        <f>[3]Total!$T18</f>
        <v>6.5</v>
      </c>
      <c r="AC19" s="32">
        <f>[1]Total!$T18</f>
        <v>9</v>
      </c>
      <c r="AD19" s="32">
        <f t="shared" si="12"/>
        <v>21.5</v>
      </c>
      <c r="AE19" s="32">
        <f t="shared" si="13"/>
        <v>23.888888888888889</v>
      </c>
      <c r="AF19" s="92"/>
      <c r="AG19" s="32">
        <f>[2]Total!$U18</f>
        <v>23</v>
      </c>
      <c r="AH19" s="32">
        <f>[3]Total!$U18</f>
        <v>17</v>
      </c>
      <c r="AI19" s="32">
        <f>[1]Total!$U18</f>
        <v>19</v>
      </c>
      <c r="AJ19" s="32">
        <f t="shared" si="14"/>
        <v>59</v>
      </c>
      <c r="AK19" s="32">
        <f t="shared" si="15"/>
        <v>65.555555555555557</v>
      </c>
      <c r="AL19" s="92"/>
      <c r="AM19" s="32">
        <f>[2]Total!$V18</f>
        <v>6.5</v>
      </c>
      <c r="AN19" s="32">
        <f>[3]Total!$V18</f>
        <v>5.5</v>
      </c>
      <c r="AO19" s="32">
        <f>[1]Total!$V18</f>
        <v>9.5</v>
      </c>
      <c r="AP19" s="32">
        <f t="shared" si="16"/>
        <v>21.5</v>
      </c>
      <c r="AQ19" s="32">
        <f t="shared" si="17"/>
        <v>47.777777777777779</v>
      </c>
      <c r="AR19" s="91"/>
      <c r="AS19" s="32">
        <f t="shared" si="18"/>
        <v>35.5</v>
      </c>
      <c r="AT19" s="32">
        <f t="shared" si="19"/>
        <v>29</v>
      </c>
      <c r="AU19" s="32">
        <f t="shared" si="20"/>
        <v>37.5</v>
      </c>
      <c r="AV19" s="32">
        <f t="shared" si="21"/>
        <v>102</v>
      </c>
      <c r="AW19" s="32">
        <f t="shared" si="22"/>
        <v>45.333333333333329</v>
      </c>
      <c r="AX19" s="39"/>
      <c r="AY19" s="33">
        <f>U19+AS19+Math!AA19+Français!AA19</f>
        <v>117.91693722943724</v>
      </c>
      <c r="AZ19" s="33">
        <f>V19+AT19+Math!AB19+Français!AB19</f>
        <v>132.59960653157583</v>
      </c>
      <c r="BA19" s="33">
        <f>W19+AU19+Math!AC19+Français!AC19</f>
        <v>121.29539126947522</v>
      </c>
      <c r="BB19" s="33">
        <f t="shared" si="23"/>
        <v>371.81193503048826</v>
      </c>
      <c r="BC19" s="33">
        <f t="shared" si="24"/>
        <v>33.04994978048785</v>
      </c>
      <c r="BD19" s="39"/>
      <c r="BE19" s="31">
        <f>[2]Comportement!$W19</f>
        <v>29</v>
      </c>
      <c r="BF19" s="31">
        <f>[3]Comportement!$W19</f>
        <v>32</v>
      </c>
      <c r="BG19" s="31">
        <f>[1]Comportement!$W19</f>
        <v>35</v>
      </c>
      <c r="BH19" s="101">
        <f t="shared" si="25"/>
        <v>96</v>
      </c>
      <c r="BI19" s="101">
        <f t="shared" si="26"/>
        <v>64</v>
      </c>
      <c r="BJ19" s="102"/>
      <c r="BK19" s="38"/>
      <c r="BL19" s="32"/>
      <c r="BM19" s="32"/>
      <c r="BN19" s="32"/>
      <c r="BO19" s="104"/>
      <c r="BP19" s="40">
        <f t="shared" si="1"/>
        <v>14</v>
      </c>
    </row>
    <row r="20" spans="1:68" ht="15" thickBot="1" x14ac:dyDescent="0.35">
      <c r="A20" s="35">
        <v>15</v>
      </c>
      <c r="B20" s="26" t="str">
        <f>'[1]Encodage + Sav. parler'!B20</f>
        <v>ANKBQZDX Mswnjbak</v>
      </c>
      <c r="C20" s="123">
        <f>SUM('[2]Eveil scientifique'!$X20)*0.4</f>
        <v>26</v>
      </c>
      <c r="D20" s="123">
        <f>SUM('[3]Eveil scientifique'!$X20)*0.4</f>
        <v>22.000000000000004</v>
      </c>
      <c r="E20" s="123">
        <f>SUM('[1]Eveil scientifique'!$X20)*0.4</f>
        <v>30</v>
      </c>
      <c r="F20" s="123">
        <f t="shared" si="2"/>
        <v>78</v>
      </c>
      <c r="G20" s="123">
        <f t="shared" si="3"/>
        <v>65</v>
      </c>
      <c r="H20" s="124"/>
      <c r="I20" s="123">
        <f>SUM('[2]Histoire et geographie'!$X20)*0.4</f>
        <v>20</v>
      </c>
      <c r="J20" s="123">
        <f>SUM('[3]Histoire et geographie'!$X20)*0.4</f>
        <v>26</v>
      </c>
      <c r="K20" s="123">
        <f>SUM('[1]Histoire et geographie'!$X20)*0.4</f>
        <v>19.8</v>
      </c>
      <c r="L20" s="123">
        <f t="shared" si="4"/>
        <v>65.8</v>
      </c>
      <c r="M20" s="123">
        <f t="shared" si="5"/>
        <v>54.833333333333336</v>
      </c>
      <c r="N20" s="124"/>
      <c r="O20" s="31">
        <f>SUM([2]Artisitique!$X20)*0.2</f>
        <v>16.666666666666668</v>
      </c>
      <c r="P20" s="31">
        <f>SUM([3]Artisitique!$X20)*0.2</f>
        <v>15</v>
      </c>
      <c r="Q20" s="31">
        <f>SUM([1]Artisitique!$X20)*0.2</f>
        <v>20</v>
      </c>
      <c r="R20" s="31">
        <f t="shared" si="6"/>
        <v>51.666666666666671</v>
      </c>
      <c r="S20" s="31">
        <f t="shared" si="7"/>
        <v>86.111111111111114</v>
      </c>
      <c r="T20" s="91"/>
      <c r="U20" s="31">
        <f t="shared" si="0"/>
        <v>62.666666666666671</v>
      </c>
      <c r="V20" s="31">
        <f t="shared" si="8"/>
        <v>63</v>
      </c>
      <c r="W20" s="31">
        <f t="shared" si="9"/>
        <v>69.8</v>
      </c>
      <c r="X20" s="31">
        <f t="shared" si="10"/>
        <v>195.4666666666667</v>
      </c>
      <c r="Y20" s="31">
        <f t="shared" si="11"/>
        <v>65.155555555555566</v>
      </c>
      <c r="Z20" s="92"/>
      <c r="AA20" s="32">
        <f>[2]Total!$T19</f>
        <v>17</v>
      </c>
      <c r="AB20" s="32">
        <f>[3]Total!$T19</f>
        <v>11.5</v>
      </c>
      <c r="AC20" s="32">
        <f>[1]Total!$T19</f>
        <v>11.5</v>
      </c>
      <c r="AD20" s="32">
        <f t="shared" si="12"/>
        <v>40</v>
      </c>
      <c r="AE20" s="32">
        <f t="shared" si="13"/>
        <v>44.444444444444443</v>
      </c>
      <c r="AF20" s="92"/>
      <c r="AG20" s="32">
        <f>[2]Total!$U19</f>
        <v>24</v>
      </c>
      <c r="AH20" s="32">
        <f>[3]Total!$U19</f>
        <v>22</v>
      </c>
      <c r="AI20" s="32">
        <f>[1]Total!$U19</f>
        <v>21</v>
      </c>
      <c r="AJ20" s="32">
        <f t="shared" si="14"/>
        <v>67</v>
      </c>
      <c r="AK20" s="32">
        <f t="shared" si="15"/>
        <v>74.444444444444443</v>
      </c>
      <c r="AL20" s="92"/>
      <c r="AM20" s="32">
        <f>[2]Total!$V19</f>
        <v>13</v>
      </c>
      <c r="AN20" s="32">
        <f>[3]Total!$V19</f>
        <v>12.5</v>
      </c>
      <c r="AO20" s="32">
        <f>[1]Total!$V19</f>
        <v>11.5</v>
      </c>
      <c r="AP20" s="32">
        <f t="shared" si="16"/>
        <v>37</v>
      </c>
      <c r="AQ20" s="32">
        <f t="shared" si="17"/>
        <v>82.222222222222214</v>
      </c>
      <c r="AR20" s="91"/>
      <c r="AS20" s="32">
        <f t="shared" si="18"/>
        <v>54</v>
      </c>
      <c r="AT20" s="32">
        <f t="shared" si="19"/>
        <v>46</v>
      </c>
      <c r="AU20" s="32">
        <f t="shared" si="20"/>
        <v>44</v>
      </c>
      <c r="AV20" s="32">
        <f t="shared" si="21"/>
        <v>144</v>
      </c>
      <c r="AW20" s="32">
        <f t="shared" si="22"/>
        <v>64</v>
      </c>
      <c r="AX20" s="39"/>
      <c r="AY20" s="33">
        <f>U20+AS20+Math!AA20+Français!AA20</f>
        <v>208.3452380952381</v>
      </c>
      <c r="AZ20" s="33">
        <f>V20+AT20+Math!AB20+Français!AB20</f>
        <v>211.93341687025031</v>
      </c>
      <c r="BA20" s="33">
        <f>W20+AU20+Math!AC20+Français!AC20</f>
        <v>220.59690547166932</v>
      </c>
      <c r="BB20" s="33">
        <f t="shared" si="23"/>
        <v>640.87556043715767</v>
      </c>
      <c r="BC20" s="33">
        <f t="shared" si="24"/>
        <v>56.966716483302903</v>
      </c>
      <c r="BD20" s="39"/>
      <c r="BE20" s="31">
        <f>[2]Comportement!$W20</f>
        <v>41</v>
      </c>
      <c r="BF20" s="31">
        <f>[3]Comportement!$W20</f>
        <v>40</v>
      </c>
      <c r="BG20" s="31">
        <f>[1]Comportement!$W20</f>
        <v>42</v>
      </c>
      <c r="BH20" s="101">
        <f t="shared" si="25"/>
        <v>123</v>
      </c>
      <c r="BI20" s="101">
        <f t="shared" si="26"/>
        <v>82</v>
      </c>
      <c r="BJ20" s="102"/>
      <c r="BK20" s="38"/>
      <c r="BL20" s="32"/>
      <c r="BM20" s="32"/>
      <c r="BN20" s="32"/>
      <c r="BO20" s="104"/>
      <c r="BP20" s="40">
        <f t="shared" si="1"/>
        <v>15</v>
      </c>
    </row>
    <row r="21" spans="1:68" ht="15" thickBot="1" x14ac:dyDescent="0.35">
      <c r="A21" s="35">
        <v>16</v>
      </c>
      <c r="B21" s="26" t="str">
        <f>'[1]Encodage + Sav. parler'!B21</f>
        <v>DYTVXSTMX Qoyfpx</v>
      </c>
      <c r="C21" s="123">
        <f>SUM('[2]Eveil scientifique'!$X21)*0.4</f>
        <v>38</v>
      </c>
      <c r="D21" s="123">
        <f>SUM('[3]Eveil scientifique'!$X21)*0.4</f>
        <v>36</v>
      </c>
      <c r="E21" s="123">
        <f>SUM('[1]Eveil scientifique'!$X21)*0.4</f>
        <v>36</v>
      </c>
      <c r="F21" s="123">
        <f t="shared" si="2"/>
        <v>110</v>
      </c>
      <c r="G21" s="123">
        <f t="shared" si="3"/>
        <v>91.666666666666657</v>
      </c>
      <c r="H21" s="124"/>
      <c r="I21" s="123">
        <f>SUM('[2]Histoire et geographie'!$X21)*0.4</f>
        <v>40</v>
      </c>
      <c r="J21" s="123">
        <f>SUM('[3]Histoire et geographie'!$X21)*0.4</f>
        <v>38</v>
      </c>
      <c r="K21" s="123">
        <f>SUM('[1]Histoire et geographie'!$X21)*0.4</f>
        <v>32</v>
      </c>
      <c r="L21" s="123">
        <f t="shared" si="4"/>
        <v>110</v>
      </c>
      <c r="M21" s="123">
        <f t="shared" si="5"/>
        <v>91.666666666666657</v>
      </c>
      <c r="N21" s="124"/>
      <c r="O21" s="31">
        <f>SUM([2]Artisitique!$X21)*0.2</f>
        <v>20</v>
      </c>
      <c r="P21" s="31">
        <f>SUM([3]Artisitique!$X21)*0.2</f>
        <v>18</v>
      </c>
      <c r="Q21" s="31">
        <f>SUM([1]Artisitique!$X21)*0.2</f>
        <v>20</v>
      </c>
      <c r="R21" s="31">
        <f t="shared" si="6"/>
        <v>58</v>
      </c>
      <c r="S21" s="31">
        <f t="shared" si="7"/>
        <v>96.666666666666671</v>
      </c>
      <c r="T21" s="91"/>
      <c r="U21" s="31">
        <f t="shared" si="0"/>
        <v>98</v>
      </c>
      <c r="V21" s="31">
        <f t="shared" si="8"/>
        <v>92</v>
      </c>
      <c r="W21" s="31">
        <f t="shared" si="9"/>
        <v>88</v>
      </c>
      <c r="X21" s="31">
        <f t="shared" si="10"/>
        <v>278</v>
      </c>
      <c r="Y21" s="31">
        <f t="shared" si="11"/>
        <v>92.666666666666657</v>
      </c>
      <c r="Z21" s="92"/>
      <c r="AA21" s="32">
        <f>[2]Total!$T20</f>
        <v>28</v>
      </c>
      <c r="AB21" s="32">
        <f>[3]Total!$T20</f>
        <v>26.5</v>
      </c>
      <c r="AC21" s="32">
        <f>[1]Total!$T20</f>
        <v>26.5</v>
      </c>
      <c r="AD21" s="32">
        <f t="shared" si="12"/>
        <v>81</v>
      </c>
      <c r="AE21" s="32">
        <f t="shared" si="13"/>
        <v>90</v>
      </c>
      <c r="AF21" s="92"/>
      <c r="AG21" s="32">
        <f>[2]Total!$U20</f>
        <v>22</v>
      </c>
      <c r="AH21" s="32">
        <f>[3]Total!$U20</f>
        <v>22</v>
      </c>
      <c r="AI21" s="32">
        <f>[1]Total!$U20</f>
        <v>20</v>
      </c>
      <c r="AJ21" s="32">
        <f t="shared" si="14"/>
        <v>64</v>
      </c>
      <c r="AK21" s="32">
        <f t="shared" si="15"/>
        <v>71.111111111111114</v>
      </c>
      <c r="AL21" s="92"/>
      <c r="AM21" s="32">
        <f>[2]Total!$V20</f>
        <v>15</v>
      </c>
      <c r="AN21" s="32">
        <f>[3]Total!$V20</f>
        <v>14.5</v>
      </c>
      <c r="AO21" s="32">
        <f>[1]Total!$V20</f>
        <v>15</v>
      </c>
      <c r="AP21" s="32">
        <f t="shared" si="16"/>
        <v>44.5</v>
      </c>
      <c r="AQ21" s="32">
        <f t="shared" si="17"/>
        <v>98.888888888888886</v>
      </c>
      <c r="AR21" s="91"/>
      <c r="AS21" s="32">
        <f t="shared" si="18"/>
        <v>65</v>
      </c>
      <c r="AT21" s="32">
        <f t="shared" si="19"/>
        <v>63</v>
      </c>
      <c r="AU21" s="32">
        <f t="shared" si="20"/>
        <v>61.5</v>
      </c>
      <c r="AV21" s="32">
        <f t="shared" si="21"/>
        <v>189.5</v>
      </c>
      <c r="AW21" s="32">
        <f t="shared" si="22"/>
        <v>84.222222222222214</v>
      </c>
      <c r="AX21" s="39"/>
      <c r="AY21" s="33">
        <f>U21+AS21+Math!AA21+Français!AA21</f>
        <v>342.52678571428567</v>
      </c>
      <c r="AZ21" s="33">
        <f>V21+AT21+Math!AB21+Français!AB21</f>
        <v>335.74866665185169</v>
      </c>
      <c r="BA21" s="33">
        <f>W21+AU21+Math!AC21+Français!AC21</f>
        <v>325.93205671644273</v>
      </c>
      <c r="BB21" s="33">
        <f t="shared" si="23"/>
        <v>1004.2075090825801</v>
      </c>
      <c r="BC21" s="33">
        <f t="shared" si="24"/>
        <v>89.262889696229337</v>
      </c>
      <c r="BD21" s="39"/>
      <c r="BE21" s="31">
        <f>[2]Comportement!$W21</f>
        <v>42</v>
      </c>
      <c r="BF21" s="31">
        <f>[3]Comportement!$W21</f>
        <v>43</v>
      </c>
      <c r="BG21" s="31">
        <f>[1]Comportement!$W21</f>
        <v>43</v>
      </c>
      <c r="BH21" s="101">
        <f t="shared" si="25"/>
        <v>128</v>
      </c>
      <c r="BI21" s="101">
        <f t="shared" si="26"/>
        <v>85.333333333333343</v>
      </c>
      <c r="BJ21" s="102"/>
      <c r="BK21" s="38"/>
      <c r="BL21" s="32"/>
      <c r="BM21" s="32"/>
      <c r="BN21" s="32"/>
      <c r="BO21" s="104"/>
      <c r="BP21" s="40">
        <f t="shared" si="1"/>
        <v>16</v>
      </c>
    </row>
    <row r="22" spans="1:68" ht="15" thickBot="1" x14ac:dyDescent="0.35">
      <c r="A22" s="35">
        <v>17</v>
      </c>
      <c r="B22" s="26" t="str">
        <f>'[1]Encodage + Sav. parler'!B22</f>
        <v>MKJLB Hkfrxy</v>
      </c>
      <c r="C22" s="123">
        <f>SUM('[2]Eveil scientifique'!$X22)*0.4</f>
        <v>8</v>
      </c>
      <c r="D22" s="123">
        <f>SUM('[3]Eveil scientifique'!$X22)*0.4</f>
        <v>28</v>
      </c>
      <c r="E22" s="123">
        <f>SUM('[1]Eveil scientifique'!$X22)*0.4</f>
        <v>2</v>
      </c>
      <c r="F22" s="123">
        <f t="shared" si="2"/>
        <v>38</v>
      </c>
      <c r="G22" s="123">
        <f t="shared" si="3"/>
        <v>31.666666666666664</v>
      </c>
      <c r="H22" s="124"/>
      <c r="I22" s="123">
        <f>SUM('[2]Histoire et geographie'!$X22)*0.4</f>
        <v>25</v>
      </c>
      <c r="J22" s="123">
        <f>SUM('[3]Histoire et geographie'!$X22)*0.4</f>
        <v>20</v>
      </c>
      <c r="K22" s="123">
        <f>SUM('[1]Histoire et geographie'!$X22)*0.4</f>
        <v>13.9</v>
      </c>
      <c r="L22" s="123">
        <f t="shared" si="4"/>
        <v>58.9</v>
      </c>
      <c r="M22" s="123">
        <f t="shared" si="5"/>
        <v>49.083333333333336</v>
      </c>
      <c r="N22" s="124"/>
      <c r="O22" s="31">
        <f>SUM([2]Artisitique!$X22)*0.2</f>
        <v>17.5</v>
      </c>
      <c r="P22" s="31">
        <f>SUM([3]Artisitique!$X22)*0.2</f>
        <v>10</v>
      </c>
      <c r="Q22" s="31">
        <f>SUM([1]Artisitique!$X22)*0.2</f>
        <v>14</v>
      </c>
      <c r="R22" s="31">
        <f t="shared" si="6"/>
        <v>41.5</v>
      </c>
      <c r="S22" s="31">
        <f t="shared" si="7"/>
        <v>69.166666666666671</v>
      </c>
      <c r="T22" s="91"/>
      <c r="U22" s="31">
        <f t="shared" si="0"/>
        <v>50.5</v>
      </c>
      <c r="V22" s="31">
        <f t="shared" si="8"/>
        <v>58</v>
      </c>
      <c r="W22" s="31">
        <f t="shared" si="9"/>
        <v>29.9</v>
      </c>
      <c r="X22" s="31">
        <f t="shared" si="10"/>
        <v>138.4</v>
      </c>
      <c r="Y22" s="31">
        <f t="shared" si="11"/>
        <v>46.13333333333334</v>
      </c>
      <c r="Z22" s="92"/>
      <c r="AA22" s="32">
        <f>[2]Total!$T21</f>
        <v>8.5</v>
      </c>
      <c r="AB22" s="32">
        <f>[3]Total!$T21</f>
        <v>14</v>
      </c>
      <c r="AC22" s="32">
        <f>[1]Total!$T21</f>
        <v>9</v>
      </c>
      <c r="AD22" s="32">
        <f t="shared" si="12"/>
        <v>31.5</v>
      </c>
      <c r="AE22" s="32">
        <f t="shared" si="13"/>
        <v>35</v>
      </c>
      <c r="AF22" s="92"/>
      <c r="AG22" s="32">
        <f>[2]Total!$U21</f>
        <v>22</v>
      </c>
      <c r="AH22" s="32">
        <f>[3]Total!$U21</f>
        <v>20</v>
      </c>
      <c r="AI22" s="32">
        <f>[1]Total!$U21</f>
        <v>20</v>
      </c>
      <c r="AJ22" s="32">
        <f t="shared" si="14"/>
        <v>62</v>
      </c>
      <c r="AK22" s="32">
        <f t="shared" si="15"/>
        <v>68.888888888888886</v>
      </c>
      <c r="AL22" s="92"/>
      <c r="AM22" s="32">
        <f>[2]Total!$V21</f>
        <v>7</v>
      </c>
      <c r="AN22" s="32">
        <f>[3]Total!$V21</f>
        <v>11</v>
      </c>
      <c r="AO22" s="32">
        <f>[1]Total!$V21</f>
        <v>9.5</v>
      </c>
      <c r="AP22" s="32">
        <f t="shared" si="16"/>
        <v>27.5</v>
      </c>
      <c r="AQ22" s="32">
        <f t="shared" si="17"/>
        <v>61.111111111111114</v>
      </c>
      <c r="AR22" s="91"/>
      <c r="AS22" s="32">
        <f t="shared" si="18"/>
        <v>37.5</v>
      </c>
      <c r="AT22" s="32">
        <f t="shared" si="19"/>
        <v>45</v>
      </c>
      <c r="AU22" s="32">
        <f t="shared" si="20"/>
        <v>38.5</v>
      </c>
      <c r="AV22" s="32">
        <f t="shared" si="21"/>
        <v>121</v>
      </c>
      <c r="AW22" s="32">
        <f t="shared" si="22"/>
        <v>53.777777777777779</v>
      </c>
      <c r="AX22" s="39"/>
      <c r="AY22" s="33">
        <f>U22+AS22+Math!AA22+Français!AA22</f>
        <v>157.00487012987014</v>
      </c>
      <c r="AZ22" s="33">
        <f>V22+AT22+Math!AB22+Français!AB22</f>
        <v>200.68275788576298</v>
      </c>
      <c r="BA22" s="33">
        <f>W22+AU22+Math!AC22+Français!AC22</f>
        <v>154.46586525561611</v>
      </c>
      <c r="BB22" s="33">
        <f t="shared" si="23"/>
        <v>512.1534932712492</v>
      </c>
      <c r="BC22" s="33">
        <f t="shared" si="24"/>
        <v>45.524754957444372</v>
      </c>
      <c r="BD22" s="39"/>
      <c r="BE22" s="31">
        <f>[2]Comportement!$W22</f>
        <v>19</v>
      </c>
      <c r="BF22" s="31">
        <f>[3]Comportement!$W22</f>
        <v>27</v>
      </c>
      <c r="BG22" s="31">
        <f>[1]Comportement!$W22</f>
        <v>34</v>
      </c>
      <c r="BH22" s="101">
        <f t="shared" si="25"/>
        <v>80</v>
      </c>
      <c r="BI22" s="101">
        <f t="shared" si="26"/>
        <v>53.333333333333336</v>
      </c>
      <c r="BJ22" s="102"/>
      <c r="BK22" s="38"/>
      <c r="BL22" s="32"/>
      <c r="BM22" s="32"/>
      <c r="BN22" s="32"/>
      <c r="BO22" s="104"/>
      <c r="BP22" s="40">
        <f t="shared" si="1"/>
        <v>17</v>
      </c>
    </row>
    <row r="23" spans="1:68" ht="15" thickBot="1" x14ac:dyDescent="0.35">
      <c r="A23" s="35">
        <v>18</v>
      </c>
      <c r="B23" s="26" t="str">
        <f>'[1]Encodage + Sav. parler'!B23</f>
        <v>VBEOU Lhlrygn-Roggj</v>
      </c>
      <c r="C23" s="123">
        <f>SUM('[2]Eveil scientifique'!$X23)*0.4</f>
        <v>20</v>
      </c>
      <c r="D23" s="123">
        <f>SUM('[3]Eveil scientifique'!$X23)*0.4</f>
        <v>32</v>
      </c>
      <c r="E23" s="123">
        <f>SUM('[1]Eveil scientifique'!$X23)*0.4</f>
        <v>0</v>
      </c>
      <c r="F23" s="123">
        <f t="shared" si="2"/>
        <v>52</v>
      </c>
      <c r="G23" s="123">
        <f t="shared" si="3"/>
        <v>43.333333333333336</v>
      </c>
      <c r="H23" s="124"/>
      <c r="I23" s="123">
        <f>SUM('[2]Histoire et geographie'!$X23)*0.4</f>
        <v>31</v>
      </c>
      <c r="J23" s="123">
        <f>SUM('[3]Histoire et geographie'!$X23)*0.4</f>
        <v>30</v>
      </c>
      <c r="K23" s="123">
        <f>SUM('[1]Histoire et geographie'!$X23)*0.4</f>
        <v>0</v>
      </c>
      <c r="L23" s="123">
        <f t="shared" si="4"/>
        <v>61</v>
      </c>
      <c r="M23" s="123">
        <f t="shared" si="5"/>
        <v>50.833333333333329</v>
      </c>
      <c r="N23" s="124"/>
      <c r="O23" s="31">
        <f>SUM([2]Artisitique!$X23)*0.2</f>
        <v>19.166666666666668</v>
      </c>
      <c r="P23" s="31">
        <f>SUM([3]Artisitique!$X23)*0.2</f>
        <v>18</v>
      </c>
      <c r="Q23" s="31">
        <f>SUM([1]Artisitique!$X23)*0.2</f>
        <v>0</v>
      </c>
      <c r="R23" s="31">
        <f t="shared" si="6"/>
        <v>37.166666666666671</v>
      </c>
      <c r="S23" s="31">
        <f t="shared" si="7"/>
        <v>61.944444444444457</v>
      </c>
      <c r="T23" s="91"/>
      <c r="U23" s="31">
        <f t="shared" si="0"/>
        <v>70.166666666666671</v>
      </c>
      <c r="V23" s="31">
        <f t="shared" si="8"/>
        <v>80</v>
      </c>
      <c r="W23" s="31">
        <f t="shared" si="9"/>
        <v>0</v>
      </c>
      <c r="X23" s="31">
        <f t="shared" si="10"/>
        <v>150.16666666666669</v>
      </c>
      <c r="Y23" s="31">
        <f t="shared" si="11"/>
        <v>50.055555555555564</v>
      </c>
      <c r="Z23" s="92"/>
      <c r="AA23" s="32">
        <f>[2]Total!$T22</f>
        <v>26</v>
      </c>
      <c r="AB23" s="32">
        <f>[3]Total!$T22</f>
        <v>25.5</v>
      </c>
      <c r="AC23" s="32">
        <f>[1]Total!$T22</f>
        <v>0</v>
      </c>
      <c r="AD23" s="32">
        <f t="shared" si="12"/>
        <v>51.5</v>
      </c>
      <c r="AE23" s="32">
        <f t="shared" si="13"/>
        <v>57.222222222222221</v>
      </c>
      <c r="AF23" s="92"/>
      <c r="AG23" s="32">
        <f>[2]Total!$U22</f>
        <v>21</v>
      </c>
      <c r="AH23" s="32">
        <f>[3]Total!$U22</f>
        <v>21</v>
      </c>
      <c r="AI23" s="32">
        <f>[1]Total!$U22</f>
        <v>0</v>
      </c>
      <c r="AJ23" s="32">
        <f t="shared" si="14"/>
        <v>42</v>
      </c>
      <c r="AK23" s="32">
        <f t="shared" si="15"/>
        <v>46.666666666666664</v>
      </c>
      <c r="AL23" s="92"/>
      <c r="AM23" s="32">
        <f>[2]Total!$V22</f>
        <v>15</v>
      </c>
      <c r="AN23" s="32">
        <f>[3]Total!$V22</f>
        <v>15</v>
      </c>
      <c r="AO23" s="32">
        <f>[1]Total!$V22</f>
        <v>0</v>
      </c>
      <c r="AP23" s="32">
        <f t="shared" si="16"/>
        <v>30</v>
      </c>
      <c r="AQ23" s="32">
        <f t="shared" si="17"/>
        <v>66.666666666666657</v>
      </c>
      <c r="AR23" s="91"/>
      <c r="AS23" s="32">
        <f t="shared" si="18"/>
        <v>62</v>
      </c>
      <c r="AT23" s="32">
        <f t="shared" si="19"/>
        <v>61.5</v>
      </c>
      <c r="AU23" s="32">
        <f t="shared" si="20"/>
        <v>0</v>
      </c>
      <c r="AV23" s="32">
        <f t="shared" si="21"/>
        <v>123.5</v>
      </c>
      <c r="AW23" s="32">
        <f t="shared" si="22"/>
        <v>54.888888888888886</v>
      </c>
      <c r="AX23" s="39"/>
      <c r="AY23" s="33">
        <f>U23+AS23+Math!AA23+Français!AA23</f>
        <v>294.31412337662334</v>
      </c>
      <c r="AZ23" s="33">
        <f>V23+AT23+Math!AB23+Français!AB23</f>
        <v>298.94284871139092</v>
      </c>
      <c r="BA23" s="33" t="e">
        <f>W23+AU23+Math!AC23+Français!AC23</f>
        <v>#VALUE!</v>
      </c>
      <c r="BB23" s="33" t="e">
        <f t="shared" si="23"/>
        <v>#VALUE!</v>
      </c>
      <c r="BC23" s="33" t="e">
        <f t="shared" si="24"/>
        <v>#VALUE!</v>
      </c>
      <c r="BD23" s="39"/>
      <c r="BE23" s="31">
        <f>[2]Comportement!$W23</f>
        <v>39</v>
      </c>
      <c r="BF23" s="31">
        <f>[3]Comportement!$W23</f>
        <v>40</v>
      </c>
      <c r="BG23" s="31" t="str">
        <f>[1]Comportement!$W23</f>
        <v/>
      </c>
      <c r="BH23" s="101">
        <f t="shared" si="25"/>
        <v>79</v>
      </c>
      <c r="BI23" s="101">
        <f t="shared" si="26"/>
        <v>52.666666666666664</v>
      </c>
      <c r="BJ23" s="102"/>
      <c r="BK23" s="38"/>
      <c r="BL23" s="32"/>
      <c r="BM23" s="32"/>
      <c r="BN23" s="32"/>
      <c r="BO23" s="104"/>
      <c r="BP23" s="40">
        <f t="shared" si="1"/>
        <v>18</v>
      </c>
    </row>
    <row r="24" spans="1:68" ht="15" thickBot="1" x14ac:dyDescent="0.35">
      <c r="A24" s="35">
        <v>19</v>
      </c>
      <c r="B24" s="26" t="str">
        <f>'[1]Encodage + Sav. parler'!B24</f>
        <v>OLGZDCNSX Ckgeph</v>
      </c>
      <c r="C24" s="123">
        <f>SUM('[2]Eveil scientifique'!$X24)*0.4</f>
        <v>16</v>
      </c>
      <c r="D24" s="123">
        <f>SUM('[3]Eveil scientifique'!$X24)*0.4</f>
        <v>32</v>
      </c>
      <c r="E24" s="123">
        <f>SUM('[1]Eveil scientifique'!$X24)*0.4</f>
        <v>26</v>
      </c>
      <c r="F24" s="123">
        <f t="shared" si="2"/>
        <v>74</v>
      </c>
      <c r="G24" s="123">
        <f t="shared" si="3"/>
        <v>61.666666666666671</v>
      </c>
      <c r="H24" s="124"/>
      <c r="I24" s="123">
        <f>SUM('[2]Histoire et geographie'!$X24)*0.4</f>
        <v>27</v>
      </c>
      <c r="J24" s="123">
        <f>SUM('[3]Histoire et geographie'!$X24)*0.4</f>
        <v>25</v>
      </c>
      <c r="K24" s="123">
        <f>SUM('[1]Histoire et geographie'!$X24)*0.4</f>
        <v>23</v>
      </c>
      <c r="L24" s="123">
        <f t="shared" si="4"/>
        <v>75</v>
      </c>
      <c r="M24" s="123">
        <f t="shared" si="5"/>
        <v>62.5</v>
      </c>
      <c r="N24" s="124"/>
      <c r="O24" s="31">
        <f>SUM([2]Artisitique!$X24)*0.2</f>
        <v>18.333333333333332</v>
      </c>
      <c r="P24" s="31">
        <f>SUM([3]Artisitique!$X24)*0.2</f>
        <v>12</v>
      </c>
      <c r="Q24" s="31">
        <f>SUM([1]Artisitique!$X24)*0.2</f>
        <v>14</v>
      </c>
      <c r="R24" s="31">
        <f t="shared" si="6"/>
        <v>44.333333333333329</v>
      </c>
      <c r="S24" s="31">
        <f t="shared" si="7"/>
        <v>73.888888888888886</v>
      </c>
      <c r="T24" s="91"/>
      <c r="U24" s="31">
        <f t="shared" si="0"/>
        <v>61.333333333333329</v>
      </c>
      <c r="V24" s="31">
        <f t="shared" si="8"/>
        <v>69</v>
      </c>
      <c r="W24" s="31">
        <f t="shared" si="9"/>
        <v>63</v>
      </c>
      <c r="X24" s="31">
        <f t="shared" si="10"/>
        <v>193.33333333333331</v>
      </c>
      <c r="Y24" s="31">
        <f t="shared" si="11"/>
        <v>64.444444444444443</v>
      </c>
      <c r="Z24" s="92"/>
      <c r="AA24" s="32">
        <f>[2]Total!$T23</f>
        <v>21.5</v>
      </c>
      <c r="AB24" s="32">
        <f>[3]Total!$T23</f>
        <v>19.5</v>
      </c>
      <c r="AC24" s="32">
        <f>[1]Total!$T23</f>
        <v>12</v>
      </c>
      <c r="AD24" s="32">
        <f t="shared" si="12"/>
        <v>53</v>
      </c>
      <c r="AE24" s="32">
        <f t="shared" si="13"/>
        <v>58.888888888888893</v>
      </c>
      <c r="AF24" s="92"/>
      <c r="AG24" s="32">
        <f>[2]Total!$U23</f>
        <v>21</v>
      </c>
      <c r="AH24" s="32">
        <f>[3]Total!$U23</f>
        <v>27</v>
      </c>
      <c r="AI24" s="32">
        <f>[1]Total!$U23</f>
        <v>22</v>
      </c>
      <c r="AJ24" s="32">
        <f t="shared" si="14"/>
        <v>70</v>
      </c>
      <c r="AK24" s="32">
        <f t="shared" si="15"/>
        <v>77.777777777777786</v>
      </c>
      <c r="AL24" s="92"/>
      <c r="AM24" s="32">
        <f>[2]Total!$V23</f>
        <v>12</v>
      </c>
      <c r="AN24" s="32">
        <f>[3]Total!$V23</f>
        <v>10.5</v>
      </c>
      <c r="AO24" s="32">
        <f>[1]Total!$V23</f>
        <v>11</v>
      </c>
      <c r="AP24" s="32">
        <f t="shared" si="16"/>
        <v>33.5</v>
      </c>
      <c r="AQ24" s="32">
        <f t="shared" si="17"/>
        <v>74.444444444444443</v>
      </c>
      <c r="AR24" s="91"/>
      <c r="AS24" s="32">
        <f t="shared" si="18"/>
        <v>54.5</v>
      </c>
      <c r="AT24" s="32">
        <f t="shared" si="19"/>
        <v>57</v>
      </c>
      <c r="AU24" s="32">
        <f t="shared" si="20"/>
        <v>45</v>
      </c>
      <c r="AV24" s="32">
        <f t="shared" si="21"/>
        <v>156.5</v>
      </c>
      <c r="AW24" s="32">
        <f t="shared" si="22"/>
        <v>69.555555555555557</v>
      </c>
      <c r="AX24" s="39"/>
      <c r="AY24" s="33">
        <f>U24+AS24+Math!AA24+Français!AA24</f>
        <v>238.91749259512417</v>
      </c>
      <c r="AZ24" s="33">
        <f>V24+AT24+Math!AB24+Français!AB24</f>
        <v>203.92862318840582</v>
      </c>
      <c r="BA24" s="33">
        <f>W24+AU24+Math!AC24+Français!AC24</f>
        <v>179.26718658576704</v>
      </c>
      <c r="BB24" s="33">
        <f t="shared" si="23"/>
        <v>622.113302369297</v>
      </c>
      <c r="BC24" s="33">
        <f t="shared" si="24"/>
        <v>55.298960210604179</v>
      </c>
      <c r="BD24" s="39"/>
      <c r="BE24" s="31">
        <f>[2]Comportement!$W24</f>
        <v>21</v>
      </c>
      <c r="BF24" s="31">
        <f>[3]Comportement!$W24</f>
        <v>30</v>
      </c>
      <c r="BG24" s="31">
        <f>[1]Comportement!$W24</f>
        <v>35</v>
      </c>
      <c r="BH24" s="101">
        <f t="shared" si="25"/>
        <v>86</v>
      </c>
      <c r="BI24" s="101">
        <f t="shared" si="26"/>
        <v>57.333333333333336</v>
      </c>
      <c r="BJ24" s="102"/>
      <c r="BK24" s="38"/>
      <c r="BL24" s="32"/>
      <c r="BM24" s="32"/>
      <c r="BN24" s="32"/>
      <c r="BO24" s="104"/>
      <c r="BP24" s="40">
        <f t="shared" si="1"/>
        <v>19</v>
      </c>
    </row>
    <row r="25" spans="1:68" ht="15" thickBot="1" x14ac:dyDescent="0.35">
      <c r="A25" s="35">
        <v>20</v>
      </c>
      <c r="B25" s="26" t="str">
        <f>'[1]Encodage + Sav. parler'!B25</f>
        <v>TXHBZXHX Ovgalpu</v>
      </c>
      <c r="C25" s="123">
        <f>SUM('[2]Eveil scientifique'!$X25)*0.4</f>
        <v>36</v>
      </c>
      <c r="D25" s="123">
        <f>SUM('[3]Eveil scientifique'!$X25)*0.4</f>
        <v>34</v>
      </c>
      <c r="E25" s="123">
        <f>SUM('[1]Eveil scientifique'!$X25)*0.4</f>
        <v>34</v>
      </c>
      <c r="F25" s="123">
        <f t="shared" si="2"/>
        <v>104</v>
      </c>
      <c r="G25" s="123">
        <f t="shared" si="3"/>
        <v>86.666666666666671</v>
      </c>
      <c r="H25" s="124"/>
      <c r="I25" s="123">
        <f>SUM('[2]Histoire et geographie'!$X25)*0.4</f>
        <v>29</v>
      </c>
      <c r="J25" s="123">
        <f>SUM('[3]Histoire et geographie'!$X25)*0.4</f>
        <v>31</v>
      </c>
      <c r="K25" s="123">
        <f>SUM('[1]Histoire et geographie'!$X25)*0.4</f>
        <v>28.1</v>
      </c>
      <c r="L25" s="123">
        <f t="shared" si="4"/>
        <v>88.1</v>
      </c>
      <c r="M25" s="123">
        <f t="shared" si="5"/>
        <v>73.416666666666657</v>
      </c>
      <c r="N25" s="124"/>
      <c r="O25" s="31">
        <f>SUM([2]Artisitique!$X25)*0.2</f>
        <v>14.16666666666667</v>
      </c>
      <c r="P25" s="31">
        <f>SUM([3]Artisitique!$X25)*0.2</f>
        <v>18</v>
      </c>
      <c r="Q25" s="31">
        <f>SUM([1]Artisitique!$X25)*0.2</f>
        <v>18</v>
      </c>
      <c r="R25" s="31">
        <f t="shared" si="6"/>
        <v>50.166666666666671</v>
      </c>
      <c r="S25" s="31">
        <f t="shared" si="7"/>
        <v>83.611111111111114</v>
      </c>
      <c r="T25" s="91"/>
      <c r="U25" s="31">
        <f t="shared" si="0"/>
        <v>79.166666666666671</v>
      </c>
      <c r="V25" s="31">
        <f t="shared" si="8"/>
        <v>83</v>
      </c>
      <c r="W25" s="31">
        <f t="shared" si="9"/>
        <v>80.099999999999994</v>
      </c>
      <c r="X25" s="31">
        <f t="shared" si="10"/>
        <v>242.26666666666665</v>
      </c>
      <c r="Y25" s="31">
        <f t="shared" si="11"/>
        <v>80.755555555555546</v>
      </c>
      <c r="Z25" s="92"/>
      <c r="AA25" s="32">
        <f>[2]Total!$T24</f>
        <v>27</v>
      </c>
      <c r="AB25" s="32">
        <f>[3]Total!$T24</f>
        <v>26</v>
      </c>
      <c r="AC25" s="32">
        <f>[1]Total!$T24</f>
        <v>27</v>
      </c>
      <c r="AD25" s="32">
        <f t="shared" si="12"/>
        <v>80</v>
      </c>
      <c r="AE25" s="32">
        <f t="shared" si="13"/>
        <v>88.888888888888886</v>
      </c>
      <c r="AF25" s="92"/>
      <c r="AG25" s="32">
        <f>[2]Total!$U24</f>
        <v>22</v>
      </c>
      <c r="AH25" s="32">
        <f>[3]Total!$U24</f>
        <v>20</v>
      </c>
      <c r="AI25" s="32">
        <f>[1]Total!$U24</f>
        <v>21</v>
      </c>
      <c r="AJ25" s="32">
        <f t="shared" si="14"/>
        <v>63</v>
      </c>
      <c r="AK25" s="32">
        <f t="shared" si="15"/>
        <v>70</v>
      </c>
      <c r="AL25" s="92"/>
      <c r="AM25" s="32">
        <f>[2]Total!$V24</f>
        <v>15</v>
      </c>
      <c r="AN25" s="32">
        <f>[3]Total!$V24</f>
        <v>13.5</v>
      </c>
      <c r="AO25" s="32">
        <f>[1]Total!$V24</f>
        <v>11.5</v>
      </c>
      <c r="AP25" s="32">
        <f t="shared" si="16"/>
        <v>40</v>
      </c>
      <c r="AQ25" s="32">
        <f t="shared" si="17"/>
        <v>88.888888888888886</v>
      </c>
      <c r="AR25" s="91"/>
      <c r="AS25" s="32">
        <f t="shared" si="18"/>
        <v>64</v>
      </c>
      <c r="AT25" s="32">
        <f t="shared" si="19"/>
        <v>59.5</v>
      </c>
      <c r="AU25" s="32">
        <f t="shared" si="20"/>
        <v>59.5</v>
      </c>
      <c r="AV25" s="32">
        <f t="shared" si="21"/>
        <v>183</v>
      </c>
      <c r="AW25" s="32">
        <f t="shared" si="22"/>
        <v>81.333333333333329</v>
      </c>
      <c r="AX25" s="39"/>
      <c r="AY25" s="33">
        <f>U25+AS25+Math!AA25+Français!AA25</f>
        <v>237.63032296650721</v>
      </c>
      <c r="AZ25" s="33">
        <f>V25+AT25+Math!AB25+Français!AB25</f>
        <v>220.10220125786165</v>
      </c>
      <c r="BA25" s="33">
        <f>W25+AU25+Math!AC25+Français!AC25</f>
        <v>199.21198792835321</v>
      </c>
      <c r="BB25" s="33">
        <f t="shared" si="23"/>
        <v>656.94451215272204</v>
      </c>
      <c r="BC25" s="33">
        <f t="shared" si="24"/>
        <v>58.395067746908623</v>
      </c>
      <c r="BD25" s="39"/>
      <c r="BE25" s="31">
        <f>[2]Comportement!$W25</f>
        <v>38</v>
      </c>
      <c r="BF25" s="31">
        <f>[3]Comportement!$W25</f>
        <v>41</v>
      </c>
      <c r="BG25" s="31">
        <f>[1]Comportement!$W25</f>
        <v>42</v>
      </c>
      <c r="BH25" s="101">
        <f t="shared" si="25"/>
        <v>121</v>
      </c>
      <c r="BI25" s="101">
        <f t="shared" si="26"/>
        <v>80.666666666666657</v>
      </c>
      <c r="BJ25" s="102"/>
      <c r="BK25" s="38"/>
      <c r="BL25" s="32"/>
      <c r="BM25" s="32"/>
      <c r="BN25" s="32"/>
      <c r="BO25" s="104"/>
      <c r="BP25" s="40">
        <f t="shared" si="1"/>
        <v>20</v>
      </c>
    </row>
    <row r="26" spans="1:68" ht="15" thickBot="1" x14ac:dyDescent="0.35">
      <c r="A26" s="35">
        <v>21</v>
      </c>
      <c r="B26" s="26" t="str">
        <f>'[1]Encodage + Sav. parler'!B26</f>
        <v>POHRCJF WH LGUZBRRY Sdzoi</v>
      </c>
      <c r="C26" s="123">
        <f>SUM('[2]Eveil scientifique'!$X26)*0.4</f>
        <v>24</v>
      </c>
      <c r="D26" s="123">
        <f>SUM('[3]Eveil scientifique'!$X26)*0.4</f>
        <v>32</v>
      </c>
      <c r="E26" s="123">
        <f>SUM('[1]Eveil scientifique'!$X26)*0.4</f>
        <v>22.000000000000004</v>
      </c>
      <c r="F26" s="123">
        <f t="shared" si="2"/>
        <v>78</v>
      </c>
      <c r="G26" s="123">
        <f t="shared" si="3"/>
        <v>65</v>
      </c>
      <c r="H26" s="124"/>
      <c r="I26" s="123">
        <f>SUM('[2]Histoire et geographie'!$X26)*0.4</f>
        <v>26</v>
      </c>
      <c r="J26" s="123">
        <f>SUM('[3]Histoire et geographie'!$X26)*0.4</f>
        <v>33</v>
      </c>
      <c r="K26" s="123">
        <f>SUM('[1]Histoire et geographie'!$X26)*0.4</f>
        <v>20</v>
      </c>
      <c r="L26" s="123">
        <f t="shared" si="4"/>
        <v>79</v>
      </c>
      <c r="M26" s="123">
        <f t="shared" si="5"/>
        <v>65.833333333333329</v>
      </c>
      <c r="N26" s="124"/>
      <c r="O26" s="31">
        <f>SUM([2]Artisitique!$X26)*0.2</f>
        <v>14.285714285714286</v>
      </c>
      <c r="P26" s="31">
        <f>SUM([3]Artisitique!$X26)*0.2</f>
        <v>15</v>
      </c>
      <c r="Q26" s="31">
        <f>SUM([1]Artisitique!$X26)*0.2</f>
        <v>19</v>
      </c>
      <c r="R26" s="31">
        <f t="shared" si="6"/>
        <v>48.285714285714285</v>
      </c>
      <c r="S26" s="31">
        <f t="shared" si="7"/>
        <v>80.476190476190482</v>
      </c>
      <c r="T26" s="91"/>
      <c r="U26" s="31">
        <f t="shared" si="0"/>
        <v>64.285714285714292</v>
      </c>
      <c r="V26" s="31">
        <f t="shared" si="8"/>
        <v>80</v>
      </c>
      <c r="W26" s="31">
        <f t="shared" si="9"/>
        <v>61</v>
      </c>
      <c r="X26" s="31">
        <f t="shared" si="10"/>
        <v>205.28571428571428</v>
      </c>
      <c r="Y26" s="31">
        <f t="shared" si="11"/>
        <v>68.428571428571431</v>
      </c>
      <c r="Z26" s="92"/>
      <c r="AA26" s="32">
        <f>[2]Total!$T25</f>
        <v>22</v>
      </c>
      <c r="AB26" s="32">
        <f>[3]Total!$T25</f>
        <v>17</v>
      </c>
      <c r="AC26" s="32">
        <f>[1]Total!$T25</f>
        <v>17</v>
      </c>
      <c r="AD26" s="32">
        <f t="shared" si="12"/>
        <v>56</v>
      </c>
      <c r="AE26" s="32">
        <f t="shared" si="13"/>
        <v>62.222222222222221</v>
      </c>
      <c r="AF26" s="92"/>
      <c r="AG26" s="32">
        <f>[2]Total!$U25</f>
        <v>23</v>
      </c>
      <c r="AH26" s="32">
        <f>[3]Total!$U25</f>
        <v>21</v>
      </c>
      <c r="AI26" s="32">
        <f>[1]Total!$U25</f>
        <v>19</v>
      </c>
      <c r="AJ26" s="32">
        <f t="shared" si="14"/>
        <v>63</v>
      </c>
      <c r="AK26" s="32">
        <f t="shared" si="15"/>
        <v>70</v>
      </c>
      <c r="AL26" s="92"/>
      <c r="AM26" s="32">
        <f>[2]Total!$V25</f>
        <v>11</v>
      </c>
      <c r="AN26" s="32">
        <f>[3]Total!$V25</f>
        <v>15</v>
      </c>
      <c r="AO26" s="32">
        <f>[1]Total!$V25</f>
        <v>13</v>
      </c>
      <c r="AP26" s="32">
        <f t="shared" si="16"/>
        <v>39</v>
      </c>
      <c r="AQ26" s="32">
        <f t="shared" si="17"/>
        <v>86.666666666666671</v>
      </c>
      <c r="AR26" s="91"/>
      <c r="AS26" s="32">
        <f t="shared" si="18"/>
        <v>56</v>
      </c>
      <c r="AT26" s="32">
        <f t="shared" si="19"/>
        <v>53</v>
      </c>
      <c r="AU26" s="32">
        <f t="shared" si="20"/>
        <v>49</v>
      </c>
      <c r="AV26" s="32">
        <f t="shared" si="21"/>
        <v>158</v>
      </c>
      <c r="AW26" s="32">
        <f t="shared" si="22"/>
        <v>70.222222222222214</v>
      </c>
      <c r="AX26" s="39"/>
      <c r="AY26" s="33">
        <f>U26+AS26+Math!AA26+Français!AA26</f>
        <v>222.65142401458192</v>
      </c>
      <c r="AZ26" s="33">
        <f>V26+AT26+Math!AB26+Français!AB26</f>
        <v>217.15652173913043</v>
      </c>
      <c r="BA26" s="33">
        <f>W26+AU26+Math!AC26+Français!AC26</f>
        <v>175.80737026770029</v>
      </c>
      <c r="BB26" s="33">
        <f t="shared" si="23"/>
        <v>615.6153160214127</v>
      </c>
      <c r="BC26" s="33">
        <f t="shared" si="24"/>
        <v>54.721361424125568</v>
      </c>
      <c r="BD26" s="39"/>
      <c r="BE26" s="31">
        <f>[2]Comportement!$W26</f>
        <v>33</v>
      </c>
      <c r="BF26" s="31">
        <f>[3]Comportement!$W26</f>
        <v>35</v>
      </c>
      <c r="BG26" s="31">
        <f>[1]Comportement!$W26</f>
        <v>34</v>
      </c>
      <c r="BH26" s="101">
        <f t="shared" si="25"/>
        <v>102</v>
      </c>
      <c r="BI26" s="101">
        <f t="shared" si="26"/>
        <v>68</v>
      </c>
      <c r="BJ26" s="102"/>
      <c r="BK26" s="38"/>
      <c r="BL26" s="32"/>
      <c r="BM26" s="32"/>
      <c r="BN26" s="32"/>
      <c r="BO26" s="104"/>
      <c r="BP26" s="40">
        <f t="shared" si="1"/>
        <v>21</v>
      </c>
    </row>
    <row r="27" spans="1:68" ht="15" thickBot="1" x14ac:dyDescent="0.35">
      <c r="A27" s="35">
        <v>22</v>
      </c>
      <c r="B27" s="26">
        <f>'[1]Encodage + Sav. parler'!B27</f>
        <v>0</v>
      </c>
      <c r="C27" s="123">
        <f>SUM('[2]Eveil scientifique'!$X27)*0.4</f>
        <v>0</v>
      </c>
      <c r="D27" s="123">
        <f>SUM('[3]Eveil scientifique'!$X27)*0.4</f>
        <v>0</v>
      </c>
      <c r="E27" s="123">
        <f>SUM('[1]Eveil scientifique'!$X27)*0.4</f>
        <v>0</v>
      </c>
      <c r="F27" s="123">
        <f t="shared" si="2"/>
        <v>0</v>
      </c>
      <c r="G27" s="123">
        <f t="shared" si="3"/>
        <v>0</v>
      </c>
      <c r="H27" s="124"/>
      <c r="I27" s="123">
        <f>SUM('[2]Histoire et geographie'!$X27)*0.4</f>
        <v>0</v>
      </c>
      <c r="J27" s="123">
        <f>SUM('[3]Histoire et geographie'!$X27)*0.4</f>
        <v>0</v>
      </c>
      <c r="K27" s="123">
        <f>SUM('[1]Histoire et geographie'!$X27)*0.4</f>
        <v>0</v>
      </c>
      <c r="L27" s="123">
        <f t="shared" si="4"/>
        <v>0</v>
      </c>
      <c r="M27" s="123">
        <f t="shared" si="5"/>
        <v>0</v>
      </c>
      <c r="N27" s="124"/>
      <c r="O27" s="31">
        <f>SUM([2]Artisitique!$X27)*0.2</f>
        <v>0</v>
      </c>
      <c r="P27" s="31">
        <f>SUM([3]Artisitique!$X27)*0.2</f>
        <v>0</v>
      </c>
      <c r="Q27" s="31">
        <f>SUM([1]Artisitique!$X27)*0.2</f>
        <v>0</v>
      </c>
      <c r="R27" s="31">
        <f t="shared" si="6"/>
        <v>0</v>
      </c>
      <c r="S27" s="31">
        <f t="shared" si="7"/>
        <v>0</v>
      </c>
      <c r="T27" s="91"/>
      <c r="U27" s="31">
        <f t="shared" si="0"/>
        <v>0</v>
      </c>
      <c r="V27" s="31">
        <f t="shared" si="8"/>
        <v>0</v>
      </c>
      <c r="W27" s="31">
        <f t="shared" si="9"/>
        <v>0</v>
      </c>
      <c r="X27" s="31">
        <f t="shared" si="10"/>
        <v>0</v>
      </c>
      <c r="Y27" s="31">
        <f t="shared" si="11"/>
        <v>0</v>
      </c>
      <c r="Z27" s="92"/>
      <c r="AA27" s="32">
        <f>[2]Total!$T26</f>
        <v>0</v>
      </c>
      <c r="AB27" s="32">
        <f>[3]Total!$T26</f>
        <v>0</v>
      </c>
      <c r="AC27" s="32">
        <f>[1]Total!$T26</f>
        <v>0</v>
      </c>
      <c r="AD27" s="32">
        <f t="shared" si="12"/>
        <v>0</v>
      </c>
      <c r="AE27" s="32">
        <f t="shared" si="13"/>
        <v>0</v>
      </c>
      <c r="AF27" s="92"/>
      <c r="AG27" s="32">
        <f>[2]Total!$U26</f>
        <v>0</v>
      </c>
      <c r="AH27" s="32">
        <f>[3]Total!$U26</f>
        <v>0</v>
      </c>
      <c r="AI27" s="32">
        <f>[1]Total!$U26</f>
        <v>0</v>
      </c>
      <c r="AJ27" s="32">
        <f t="shared" si="14"/>
        <v>0</v>
      </c>
      <c r="AK27" s="32">
        <f t="shared" si="15"/>
        <v>0</v>
      </c>
      <c r="AL27" s="92"/>
      <c r="AM27" s="32">
        <f>[2]Total!$V26</f>
        <v>0</v>
      </c>
      <c r="AN27" s="32">
        <f>[3]Total!$V26</f>
        <v>0</v>
      </c>
      <c r="AO27" s="32">
        <f>[1]Total!$V26</f>
        <v>0</v>
      </c>
      <c r="AP27" s="32">
        <f t="shared" si="16"/>
        <v>0</v>
      </c>
      <c r="AQ27" s="32">
        <f t="shared" si="17"/>
        <v>0</v>
      </c>
      <c r="AR27" s="91"/>
      <c r="AS27" s="32">
        <f t="shared" si="18"/>
        <v>0</v>
      </c>
      <c r="AT27" s="32">
        <f t="shared" si="19"/>
        <v>0</v>
      </c>
      <c r="AU27" s="32">
        <f t="shared" si="20"/>
        <v>0</v>
      </c>
      <c r="AV27" s="32">
        <f t="shared" si="21"/>
        <v>0</v>
      </c>
      <c r="AW27" s="32">
        <f t="shared" si="22"/>
        <v>0</v>
      </c>
      <c r="AX27" s="39"/>
      <c r="AY27" s="33" t="e">
        <f>U27+AS27+Math!AA27+Français!AA27</f>
        <v>#VALUE!</v>
      </c>
      <c r="AZ27" s="33" t="e">
        <f>V27+AT27+Math!AB27+Français!AB27</f>
        <v>#VALUE!</v>
      </c>
      <c r="BA27" s="33" t="e">
        <f>W27+AU27+Math!AC27+Français!AC27</f>
        <v>#VALUE!</v>
      </c>
      <c r="BB27" s="33" t="e">
        <f t="shared" si="23"/>
        <v>#VALUE!</v>
      </c>
      <c r="BC27" s="33" t="e">
        <f t="shared" si="24"/>
        <v>#VALUE!</v>
      </c>
      <c r="BD27" s="39"/>
      <c r="BE27" s="31" t="str">
        <f>[2]Comportement!$W27</f>
        <v/>
      </c>
      <c r="BF27" s="31" t="str">
        <f>[3]Comportement!$W27</f>
        <v/>
      </c>
      <c r="BG27" s="31" t="str">
        <f>[1]Comportement!$W27</f>
        <v/>
      </c>
      <c r="BH27" s="101">
        <f t="shared" si="25"/>
        <v>0</v>
      </c>
      <c r="BI27" s="101">
        <f t="shared" si="26"/>
        <v>0</v>
      </c>
      <c r="BJ27" s="102"/>
      <c r="BK27" s="38"/>
      <c r="BL27" s="32"/>
      <c r="BM27" s="32"/>
      <c r="BN27" s="32"/>
      <c r="BO27" s="104"/>
      <c r="BP27" s="40">
        <f t="shared" si="1"/>
        <v>22</v>
      </c>
    </row>
    <row r="28" spans="1:68" ht="15" thickBot="1" x14ac:dyDescent="0.35">
      <c r="A28" s="35">
        <v>23</v>
      </c>
      <c r="B28" s="26">
        <f>'[1]Encodage + Sav. parler'!B28</f>
        <v>0</v>
      </c>
      <c r="C28" s="123">
        <f>SUM('[2]Eveil scientifique'!$X28)*0.4</f>
        <v>0</v>
      </c>
      <c r="D28" s="123">
        <f>SUM('[3]Eveil scientifique'!$X28)*0.4</f>
        <v>0</v>
      </c>
      <c r="E28" s="123">
        <f>SUM('[1]Eveil scientifique'!$X28)*0.4</f>
        <v>0</v>
      </c>
      <c r="F28" s="123">
        <f t="shared" si="2"/>
        <v>0</v>
      </c>
      <c r="G28" s="123">
        <f t="shared" si="3"/>
        <v>0</v>
      </c>
      <c r="H28" s="124"/>
      <c r="I28" s="123">
        <f>SUM('[2]Histoire et geographie'!$X28)*0.4</f>
        <v>0</v>
      </c>
      <c r="J28" s="123">
        <f>SUM('[3]Histoire et geographie'!$X28)*0.4</f>
        <v>0</v>
      </c>
      <c r="K28" s="123">
        <f>SUM('[1]Histoire et geographie'!$X28)*0.4</f>
        <v>0</v>
      </c>
      <c r="L28" s="123">
        <f t="shared" si="4"/>
        <v>0</v>
      </c>
      <c r="M28" s="123">
        <f t="shared" si="5"/>
        <v>0</v>
      </c>
      <c r="N28" s="124"/>
      <c r="O28" s="31">
        <f>SUM([2]Artisitique!$X28)*0.2</f>
        <v>0</v>
      </c>
      <c r="P28" s="31">
        <f>SUM([3]Artisitique!$X28)*0.2</f>
        <v>0</v>
      </c>
      <c r="Q28" s="31">
        <f>SUM([1]Artisitique!$X28)*0.2</f>
        <v>0</v>
      </c>
      <c r="R28" s="31">
        <f t="shared" si="6"/>
        <v>0</v>
      </c>
      <c r="S28" s="31">
        <f t="shared" si="7"/>
        <v>0</v>
      </c>
      <c r="T28" s="91"/>
      <c r="U28" s="31">
        <f t="shared" si="0"/>
        <v>0</v>
      </c>
      <c r="V28" s="31">
        <f t="shared" si="8"/>
        <v>0</v>
      </c>
      <c r="W28" s="31">
        <f t="shared" si="9"/>
        <v>0</v>
      </c>
      <c r="X28" s="31">
        <f t="shared" si="10"/>
        <v>0</v>
      </c>
      <c r="Y28" s="31">
        <f t="shared" si="11"/>
        <v>0</v>
      </c>
      <c r="Z28" s="92"/>
      <c r="AA28" s="32">
        <f>[2]Total!$T27</f>
        <v>0</v>
      </c>
      <c r="AB28" s="32">
        <f>[3]Total!$T27</f>
        <v>0</v>
      </c>
      <c r="AC28" s="32">
        <f>[1]Total!$T27</f>
        <v>0</v>
      </c>
      <c r="AD28" s="32">
        <f t="shared" si="12"/>
        <v>0</v>
      </c>
      <c r="AE28" s="32">
        <f t="shared" si="13"/>
        <v>0</v>
      </c>
      <c r="AF28" s="92"/>
      <c r="AG28" s="32">
        <f>[2]Total!$U27</f>
        <v>0</v>
      </c>
      <c r="AH28" s="32">
        <f>[3]Total!$U27</f>
        <v>0</v>
      </c>
      <c r="AI28" s="32">
        <f>[1]Total!$U27</f>
        <v>0</v>
      </c>
      <c r="AJ28" s="32">
        <f t="shared" si="14"/>
        <v>0</v>
      </c>
      <c r="AK28" s="32">
        <f t="shared" si="15"/>
        <v>0</v>
      </c>
      <c r="AL28" s="92"/>
      <c r="AM28" s="32">
        <f>[2]Total!$V27</f>
        <v>0</v>
      </c>
      <c r="AN28" s="32">
        <f>[3]Total!$V27</f>
        <v>0</v>
      </c>
      <c r="AO28" s="32">
        <f>[1]Total!$V27</f>
        <v>0</v>
      </c>
      <c r="AP28" s="32">
        <f t="shared" si="16"/>
        <v>0</v>
      </c>
      <c r="AQ28" s="32">
        <f t="shared" si="17"/>
        <v>0</v>
      </c>
      <c r="AR28" s="91"/>
      <c r="AS28" s="32">
        <f t="shared" si="18"/>
        <v>0</v>
      </c>
      <c r="AT28" s="32">
        <f t="shared" si="19"/>
        <v>0</v>
      </c>
      <c r="AU28" s="32">
        <f t="shared" si="20"/>
        <v>0</v>
      </c>
      <c r="AV28" s="32">
        <f t="shared" si="21"/>
        <v>0</v>
      </c>
      <c r="AW28" s="32">
        <f t="shared" si="22"/>
        <v>0</v>
      </c>
      <c r="AX28" s="39"/>
      <c r="AY28" s="33" t="e">
        <f>U28+AS28+Math!AA28+Français!AA28</f>
        <v>#VALUE!</v>
      </c>
      <c r="AZ28" s="33" t="e">
        <f>V28+AT28+Math!AB28+Français!AB28</f>
        <v>#VALUE!</v>
      </c>
      <c r="BA28" s="33" t="e">
        <f>W28+AU28+Math!AC28+Français!AC28</f>
        <v>#VALUE!</v>
      </c>
      <c r="BB28" s="33" t="e">
        <f t="shared" si="23"/>
        <v>#VALUE!</v>
      </c>
      <c r="BC28" s="33" t="e">
        <f t="shared" si="24"/>
        <v>#VALUE!</v>
      </c>
      <c r="BD28" s="39"/>
      <c r="BE28" s="31" t="str">
        <f>[2]Comportement!$W28</f>
        <v/>
      </c>
      <c r="BF28" s="31" t="str">
        <f>[3]Comportement!$W28</f>
        <v/>
      </c>
      <c r="BG28" s="31" t="str">
        <f>[1]Comportement!$W28</f>
        <v/>
      </c>
      <c r="BH28" s="101">
        <f t="shared" si="25"/>
        <v>0</v>
      </c>
      <c r="BI28" s="101">
        <f t="shared" si="26"/>
        <v>0</v>
      </c>
      <c r="BJ28" s="102"/>
      <c r="BK28" s="38"/>
      <c r="BL28" s="32"/>
      <c r="BM28" s="32"/>
      <c r="BN28" s="32"/>
      <c r="BO28" s="104"/>
      <c r="BP28" s="40">
        <f t="shared" si="1"/>
        <v>23</v>
      </c>
    </row>
    <row r="29" spans="1:68" ht="15" thickBot="1" x14ac:dyDescent="0.35">
      <c r="A29" s="35">
        <v>24</v>
      </c>
      <c r="B29" s="26">
        <f>'[1]Encodage + Sav. parler'!B29</f>
        <v>0</v>
      </c>
      <c r="C29" s="123">
        <f>SUM('[2]Eveil scientifique'!$X29)*0.4</f>
        <v>0</v>
      </c>
      <c r="D29" s="123">
        <f>SUM('[3]Eveil scientifique'!$X29)*0.4</f>
        <v>0</v>
      </c>
      <c r="E29" s="123">
        <f>SUM('[1]Eveil scientifique'!$X29)*0.4</f>
        <v>0</v>
      </c>
      <c r="F29" s="123">
        <f t="shared" si="2"/>
        <v>0</v>
      </c>
      <c r="G29" s="123">
        <f t="shared" si="3"/>
        <v>0</v>
      </c>
      <c r="H29" s="124"/>
      <c r="I29" s="123">
        <f>SUM('[2]Histoire et geographie'!$X29)*0.4</f>
        <v>0</v>
      </c>
      <c r="J29" s="123">
        <f>SUM('[3]Histoire et geographie'!$X29)*0.4</f>
        <v>0</v>
      </c>
      <c r="K29" s="123">
        <f>SUM('[1]Histoire et geographie'!$X29)*0.4</f>
        <v>0</v>
      </c>
      <c r="L29" s="123">
        <f t="shared" si="4"/>
        <v>0</v>
      </c>
      <c r="M29" s="123">
        <f t="shared" si="5"/>
        <v>0</v>
      </c>
      <c r="N29" s="124"/>
      <c r="O29" s="31">
        <f>SUM([2]Artisitique!$X29)*0.2</f>
        <v>0</v>
      </c>
      <c r="P29" s="31">
        <f>SUM([3]Artisitique!$X29)*0.2</f>
        <v>0</v>
      </c>
      <c r="Q29" s="31">
        <f>SUM([1]Artisitique!$X29)*0.2</f>
        <v>0</v>
      </c>
      <c r="R29" s="31">
        <f t="shared" si="6"/>
        <v>0</v>
      </c>
      <c r="S29" s="31">
        <f t="shared" si="7"/>
        <v>0</v>
      </c>
      <c r="T29" s="91"/>
      <c r="U29" s="31">
        <f t="shared" ref="U29:U35" si="27">SUM(C29+I29+O29)</f>
        <v>0</v>
      </c>
      <c r="V29" s="31">
        <f t="shared" si="8"/>
        <v>0</v>
      </c>
      <c r="W29" s="31">
        <f t="shared" si="9"/>
        <v>0</v>
      </c>
      <c r="X29" s="31">
        <f t="shared" si="10"/>
        <v>0</v>
      </c>
      <c r="Y29" s="31">
        <f t="shared" si="11"/>
        <v>0</v>
      </c>
      <c r="Z29" s="92"/>
      <c r="AA29" s="32">
        <f>[2]Total!$T28</f>
        <v>0</v>
      </c>
      <c r="AB29" s="32">
        <f>[3]Total!$T28</f>
        <v>0</v>
      </c>
      <c r="AC29" s="32">
        <f>[1]Total!$T28</f>
        <v>0</v>
      </c>
      <c r="AD29" s="32">
        <f t="shared" si="12"/>
        <v>0</v>
      </c>
      <c r="AE29" s="32">
        <f t="shared" si="13"/>
        <v>0</v>
      </c>
      <c r="AF29" s="92"/>
      <c r="AG29" s="32">
        <f>[2]Total!$U28</f>
        <v>0</v>
      </c>
      <c r="AH29" s="32">
        <f>[3]Total!$U28</f>
        <v>0</v>
      </c>
      <c r="AI29" s="32">
        <f>[1]Total!$U28</f>
        <v>0</v>
      </c>
      <c r="AJ29" s="32">
        <f t="shared" si="14"/>
        <v>0</v>
      </c>
      <c r="AK29" s="32">
        <f t="shared" si="15"/>
        <v>0</v>
      </c>
      <c r="AL29" s="92"/>
      <c r="AM29" s="32">
        <f>[2]Total!$V28</f>
        <v>0</v>
      </c>
      <c r="AN29" s="32">
        <f>[3]Total!$V28</f>
        <v>0</v>
      </c>
      <c r="AO29" s="32">
        <f>[1]Total!$V28</f>
        <v>0</v>
      </c>
      <c r="AP29" s="32">
        <f t="shared" si="16"/>
        <v>0</v>
      </c>
      <c r="AQ29" s="32">
        <f t="shared" si="17"/>
        <v>0</v>
      </c>
      <c r="AR29" s="91"/>
      <c r="AS29" s="32">
        <f t="shared" si="18"/>
        <v>0</v>
      </c>
      <c r="AT29" s="32">
        <f t="shared" si="19"/>
        <v>0</v>
      </c>
      <c r="AU29" s="32">
        <f t="shared" si="20"/>
        <v>0</v>
      </c>
      <c r="AV29" s="32">
        <f t="shared" si="21"/>
        <v>0</v>
      </c>
      <c r="AW29" s="32">
        <f t="shared" si="22"/>
        <v>0</v>
      </c>
      <c r="AX29" s="39"/>
      <c r="AY29" s="33" t="e">
        <f>U29+AS29+Math!AA29+Français!AA29</f>
        <v>#VALUE!</v>
      </c>
      <c r="AZ29" s="33" t="e">
        <f>V29+AT29+Math!AB29+Français!AB29</f>
        <v>#VALUE!</v>
      </c>
      <c r="BA29" s="33" t="e">
        <f>W29+AU29+Math!AC29+Français!AC29</f>
        <v>#VALUE!</v>
      </c>
      <c r="BB29" s="33" t="e">
        <f t="shared" si="23"/>
        <v>#VALUE!</v>
      </c>
      <c r="BC29" s="33" t="e">
        <f t="shared" si="24"/>
        <v>#VALUE!</v>
      </c>
      <c r="BD29" s="39"/>
      <c r="BE29" s="31" t="str">
        <f>[2]Comportement!$W29</f>
        <v/>
      </c>
      <c r="BF29" s="31" t="str">
        <f>[3]Comportement!$W29</f>
        <v/>
      </c>
      <c r="BG29" s="31" t="str">
        <f>[1]Comportement!$W29</f>
        <v/>
      </c>
      <c r="BH29" s="101">
        <f t="shared" si="25"/>
        <v>0</v>
      </c>
      <c r="BI29" s="101">
        <f t="shared" si="26"/>
        <v>0</v>
      </c>
      <c r="BJ29" s="102"/>
      <c r="BK29" s="38"/>
      <c r="BL29" s="32"/>
      <c r="BM29" s="32"/>
      <c r="BN29" s="32"/>
      <c r="BO29" s="104"/>
      <c r="BP29" s="40">
        <f t="shared" si="1"/>
        <v>24</v>
      </c>
    </row>
    <row r="30" spans="1:68" ht="15" thickBot="1" x14ac:dyDescent="0.35">
      <c r="A30" s="41">
        <v>25</v>
      </c>
      <c r="B30" s="26">
        <f>'[1]Encodage + Sav. parler'!B30</f>
        <v>0</v>
      </c>
      <c r="C30" s="123">
        <f>SUM('[2]Eveil scientifique'!$X30)*0.4</f>
        <v>0</v>
      </c>
      <c r="D30" s="123">
        <f>SUM('[3]Eveil scientifique'!$X30)*0.4</f>
        <v>0</v>
      </c>
      <c r="E30" s="123">
        <f>SUM('[1]Eveil scientifique'!$X30)*0.4</f>
        <v>0</v>
      </c>
      <c r="F30" s="123">
        <f t="shared" si="2"/>
        <v>0</v>
      </c>
      <c r="G30" s="123">
        <f t="shared" si="3"/>
        <v>0</v>
      </c>
      <c r="H30" s="124"/>
      <c r="I30" s="123">
        <f>SUM('[2]Histoire et geographie'!$X30)*0.4</f>
        <v>0</v>
      </c>
      <c r="J30" s="123">
        <f>SUM('[3]Histoire et geographie'!$X30)*0.4</f>
        <v>0</v>
      </c>
      <c r="K30" s="123">
        <f>SUM('[1]Histoire et geographie'!$X30)*0.4</f>
        <v>0</v>
      </c>
      <c r="L30" s="123">
        <f t="shared" si="4"/>
        <v>0</v>
      </c>
      <c r="M30" s="123">
        <f t="shared" si="5"/>
        <v>0</v>
      </c>
      <c r="N30" s="124"/>
      <c r="O30" s="31">
        <f>SUM([2]Artisitique!$X30)*0.2</f>
        <v>0</v>
      </c>
      <c r="P30" s="31">
        <f>SUM([3]Artisitique!$X30)*0.2</f>
        <v>0</v>
      </c>
      <c r="Q30" s="31">
        <f>SUM([1]Artisitique!$X30)*0.2</f>
        <v>0</v>
      </c>
      <c r="R30" s="31">
        <f t="shared" si="6"/>
        <v>0</v>
      </c>
      <c r="S30" s="31">
        <f t="shared" si="7"/>
        <v>0</v>
      </c>
      <c r="T30" s="91"/>
      <c r="U30" s="31">
        <f t="shared" si="27"/>
        <v>0</v>
      </c>
      <c r="V30" s="31">
        <f t="shared" si="8"/>
        <v>0</v>
      </c>
      <c r="W30" s="31">
        <f t="shared" si="9"/>
        <v>0</v>
      </c>
      <c r="X30" s="31">
        <f t="shared" si="10"/>
        <v>0</v>
      </c>
      <c r="Y30" s="31">
        <f t="shared" si="11"/>
        <v>0</v>
      </c>
      <c r="Z30" s="92"/>
      <c r="AA30" s="32">
        <f>[2]Total!$T29</f>
        <v>0</v>
      </c>
      <c r="AB30" s="32">
        <f>[3]Total!$T29</f>
        <v>0</v>
      </c>
      <c r="AC30" s="32">
        <f>[1]Total!$T29</f>
        <v>0</v>
      </c>
      <c r="AD30" s="32">
        <f t="shared" si="12"/>
        <v>0</v>
      </c>
      <c r="AE30" s="32">
        <f t="shared" si="13"/>
        <v>0</v>
      </c>
      <c r="AF30" s="92"/>
      <c r="AG30" s="32">
        <f>[2]Total!$U29</f>
        <v>0</v>
      </c>
      <c r="AH30" s="32">
        <f>[3]Total!$U29</f>
        <v>0</v>
      </c>
      <c r="AI30" s="32">
        <f>[1]Total!$U29</f>
        <v>0</v>
      </c>
      <c r="AJ30" s="32">
        <f t="shared" si="14"/>
        <v>0</v>
      </c>
      <c r="AK30" s="32">
        <f t="shared" si="15"/>
        <v>0</v>
      </c>
      <c r="AL30" s="92"/>
      <c r="AM30" s="32">
        <f>[2]Total!$V29</f>
        <v>0</v>
      </c>
      <c r="AN30" s="32">
        <f>[3]Total!$V29</f>
        <v>0</v>
      </c>
      <c r="AO30" s="32">
        <f>[1]Total!$V29</f>
        <v>0</v>
      </c>
      <c r="AP30" s="32">
        <f t="shared" si="16"/>
        <v>0</v>
      </c>
      <c r="AQ30" s="32">
        <f t="shared" si="17"/>
        <v>0</v>
      </c>
      <c r="AR30" s="91"/>
      <c r="AS30" s="32">
        <f t="shared" si="18"/>
        <v>0</v>
      </c>
      <c r="AT30" s="32">
        <f t="shared" si="19"/>
        <v>0</v>
      </c>
      <c r="AU30" s="32">
        <f t="shared" si="20"/>
        <v>0</v>
      </c>
      <c r="AV30" s="32">
        <f t="shared" si="21"/>
        <v>0</v>
      </c>
      <c r="AW30" s="32">
        <f t="shared" si="22"/>
        <v>0</v>
      </c>
      <c r="AX30" s="39"/>
      <c r="AY30" s="33" t="e">
        <f>U30+AS30+Math!AA30+Français!AA30</f>
        <v>#VALUE!</v>
      </c>
      <c r="AZ30" s="33" t="e">
        <f>V30+AT30+Math!AB30+Français!AB30</f>
        <v>#VALUE!</v>
      </c>
      <c r="BA30" s="33" t="e">
        <f>W30+AU30+Math!AC30+Français!AC30</f>
        <v>#VALUE!</v>
      </c>
      <c r="BB30" s="33" t="e">
        <f t="shared" si="23"/>
        <v>#VALUE!</v>
      </c>
      <c r="BC30" s="33" t="e">
        <f t="shared" si="24"/>
        <v>#VALUE!</v>
      </c>
      <c r="BD30" s="39"/>
      <c r="BE30" s="31" t="str">
        <f>[2]Comportement!$W30</f>
        <v/>
      </c>
      <c r="BF30" s="31" t="str">
        <f>[3]Comportement!$W30</f>
        <v/>
      </c>
      <c r="BG30" s="31" t="str">
        <f>[1]Comportement!$W30</f>
        <v/>
      </c>
      <c r="BH30" s="101">
        <f t="shared" si="25"/>
        <v>0</v>
      </c>
      <c r="BI30" s="101">
        <f t="shared" si="26"/>
        <v>0</v>
      </c>
      <c r="BJ30" s="102"/>
      <c r="BK30" s="38"/>
      <c r="BL30" s="32"/>
      <c r="BM30" s="32"/>
      <c r="BN30" s="32"/>
      <c r="BO30" s="104"/>
      <c r="BP30" s="40">
        <f t="shared" si="1"/>
        <v>25</v>
      </c>
    </row>
    <row r="31" spans="1:68" ht="15" thickBot="1" x14ac:dyDescent="0.35">
      <c r="A31" s="41">
        <v>26</v>
      </c>
      <c r="B31" s="26">
        <f>'[1]Encodage + Sav. parler'!B31</f>
        <v>0</v>
      </c>
      <c r="C31" s="123">
        <f>SUM('[2]Eveil scientifique'!$X31)*0.4</f>
        <v>0</v>
      </c>
      <c r="D31" s="123">
        <f>SUM('[3]Eveil scientifique'!$X31)*0.4</f>
        <v>0</v>
      </c>
      <c r="E31" s="123">
        <f>SUM('[1]Eveil scientifique'!$X31)*0.4</f>
        <v>0</v>
      </c>
      <c r="F31" s="123">
        <f t="shared" si="2"/>
        <v>0</v>
      </c>
      <c r="G31" s="123">
        <f t="shared" si="3"/>
        <v>0</v>
      </c>
      <c r="H31" s="124"/>
      <c r="I31" s="123">
        <f>SUM('[2]Histoire et geographie'!$X31)*0.4</f>
        <v>0</v>
      </c>
      <c r="J31" s="123">
        <f>SUM('[3]Histoire et geographie'!$X31)*0.4</f>
        <v>0</v>
      </c>
      <c r="K31" s="123">
        <f>SUM('[1]Histoire et geographie'!$X31)*0.4</f>
        <v>0</v>
      </c>
      <c r="L31" s="123">
        <f t="shared" si="4"/>
        <v>0</v>
      </c>
      <c r="M31" s="123">
        <f t="shared" si="5"/>
        <v>0</v>
      </c>
      <c r="N31" s="124"/>
      <c r="O31" s="31">
        <f>SUM([2]Artisitique!$X31)*0.2</f>
        <v>0</v>
      </c>
      <c r="P31" s="31">
        <f>SUM([3]Artisitique!$X31)*0.2</f>
        <v>0</v>
      </c>
      <c r="Q31" s="31">
        <f>SUM([1]Artisitique!$X31)*0.2</f>
        <v>0</v>
      </c>
      <c r="R31" s="31">
        <f t="shared" si="6"/>
        <v>0</v>
      </c>
      <c r="S31" s="31">
        <f t="shared" si="7"/>
        <v>0</v>
      </c>
      <c r="T31" s="91"/>
      <c r="U31" s="31">
        <f t="shared" si="27"/>
        <v>0</v>
      </c>
      <c r="V31" s="31">
        <f t="shared" si="8"/>
        <v>0</v>
      </c>
      <c r="W31" s="31">
        <f t="shared" si="9"/>
        <v>0</v>
      </c>
      <c r="X31" s="31">
        <f t="shared" si="10"/>
        <v>0</v>
      </c>
      <c r="Y31" s="31">
        <f t="shared" si="11"/>
        <v>0</v>
      </c>
      <c r="Z31" s="92"/>
      <c r="AA31" s="32">
        <f>[2]Total!$T30</f>
        <v>0</v>
      </c>
      <c r="AB31" s="32">
        <f>[3]Total!$T30</f>
        <v>0</v>
      </c>
      <c r="AC31" s="32">
        <f>[1]Total!$T30</f>
        <v>0</v>
      </c>
      <c r="AD31" s="32">
        <f t="shared" si="12"/>
        <v>0</v>
      </c>
      <c r="AE31" s="32">
        <f t="shared" si="13"/>
        <v>0</v>
      </c>
      <c r="AF31" s="92"/>
      <c r="AG31" s="32">
        <f>[2]Total!$U30</f>
        <v>0</v>
      </c>
      <c r="AH31" s="32">
        <f>[3]Total!$U30</f>
        <v>0</v>
      </c>
      <c r="AI31" s="32">
        <f>[1]Total!$U30</f>
        <v>0</v>
      </c>
      <c r="AJ31" s="32">
        <f t="shared" si="14"/>
        <v>0</v>
      </c>
      <c r="AK31" s="32">
        <f t="shared" si="15"/>
        <v>0</v>
      </c>
      <c r="AL31" s="92"/>
      <c r="AM31" s="32">
        <f>[2]Total!$V30</f>
        <v>0</v>
      </c>
      <c r="AN31" s="32">
        <f>[3]Total!$V30</f>
        <v>0</v>
      </c>
      <c r="AO31" s="32">
        <f>[1]Total!$V30</f>
        <v>0</v>
      </c>
      <c r="AP31" s="32">
        <f t="shared" si="16"/>
        <v>0</v>
      </c>
      <c r="AQ31" s="32">
        <f t="shared" si="17"/>
        <v>0</v>
      </c>
      <c r="AR31" s="91"/>
      <c r="AS31" s="32">
        <f t="shared" si="18"/>
        <v>0</v>
      </c>
      <c r="AT31" s="32">
        <f t="shared" si="19"/>
        <v>0</v>
      </c>
      <c r="AU31" s="32">
        <f t="shared" si="20"/>
        <v>0</v>
      </c>
      <c r="AV31" s="32">
        <f t="shared" si="21"/>
        <v>0</v>
      </c>
      <c r="AW31" s="32">
        <f t="shared" si="22"/>
        <v>0</v>
      </c>
      <c r="AX31" s="39"/>
      <c r="AY31" s="33" t="e">
        <f>U31+AS31+Math!AA31+Français!AA31</f>
        <v>#VALUE!</v>
      </c>
      <c r="AZ31" s="33" t="e">
        <f>V31+AT31+Math!AB31+Français!AB31</f>
        <v>#VALUE!</v>
      </c>
      <c r="BA31" s="33" t="e">
        <f>W31+AU31+Math!AC31+Français!AC31</f>
        <v>#VALUE!</v>
      </c>
      <c r="BB31" s="33" t="e">
        <f t="shared" si="23"/>
        <v>#VALUE!</v>
      </c>
      <c r="BC31" s="33" t="e">
        <f t="shared" si="24"/>
        <v>#VALUE!</v>
      </c>
      <c r="BD31" s="39"/>
      <c r="BE31" s="31" t="str">
        <f>[2]Comportement!$W31</f>
        <v/>
      </c>
      <c r="BF31" s="31" t="str">
        <f>[3]Comportement!$W31</f>
        <v/>
      </c>
      <c r="BG31" s="31" t="str">
        <f>[1]Comportement!$W31</f>
        <v/>
      </c>
      <c r="BH31" s="101">
        <f t="shared" si="25"/>
        <v>0</v>
      </c>
      <c r="BI31" s="101">
        <f t="shared" si="26"/>
        <v>0</v>
      </c>
      <c r="BJ31" s="102"/>
      <c r="BK31" s="38"/>
      <c r="BL31" s="32"/>
      <c r="BM31" s="32"/>
      <c r="BN31" s="32"/>
      <c r="BO31" s="104"/>
      <c r="BP31" s="40">
        <f t="shared" si="1"/>
        <v>26</v>
      </c>
    </row>
    <row r="32" spans="1:68" ht="15" thickBot="1" x14ac:dyDescent="0.35">
      <c r="A32" s="41">
        <v>27</v>
      </c>
      <c r="B32" s="26">
        <f>'[1]Encodage + Sav. parler'!B32</f>
        <v>0</v>
      </c>
      <c r="C32" s="123">
        <f>SUM('[2]Eveil scientifique'!$X32)*0.4</f>
        <v>0</v>
      </c>
      <c r="D32" s="123">
        <f>SUM('[3]Eveil scientifique'!$X32)*0.4</f>
        <v>0</v>
      </c>
      <c r="E32" s="123">
        <f>SUM('[1]Eveil scientifique'!$X32)*0.4</f>
        <v>0</v>
      </c>
      <c r="F32" s="123">
        <f t="shared" si="2"/>
        <v>0</v>
      </c>
      <c r="G32" s="123">
        <f t="shared" si="3"/>
        <v>0</v>
      </c>
      <c r="H32" s="124"/>
      <c r="I32" s="123">
        <f>SUM('[2]Histoire et geographie'!$X32)*0.4</f>
        <v>0</v>
      </c>
      <c r="J32" s="123">
        <f>SUM('[3]Histoire et geographie'!$X32)*0.4</f>
        <v>0</v>
      </c>
      <c r="K32" s="123">
        <f>SUM('[1]Histoire et geographie'!$X32)*0.4</f>
        <v>0</v>
      </c>
      <c r="L32" s="123">
        <f t="shared" si="4"/>
        <v>0</v>
      </c>
      <c r="M32" s="123">
        <f t="shared" si="5"/>
        <v>0</v>
      </c>
      <c r="N32" s="124"/>
      <c r="O32" s="31">
        <f>SUM([2]Artisitique!$X32)*0.2</f>
        <v>0</v>
      </c>
      <c r="P32" s="31">
        <f>SUM([3]Artisitique!$X32)*0.2</f>
        <v>0</v>
      </c>
      <c r="Q32" s="31">
        <f>SUM([1]Artisitique!$X32)*0.2</f>
        <v>0</v>
      </c>
      <c r="R32" s="31">
        <f t="shared" si="6"/>
        <v>0</v>
      </c>
      <c r="S32" s="31">
        <f t="shared" si="7"/>
        <v>0</v>
      </c>
      <c r="T32" s="91"/>
      <c r="U32" s="31">
        <f t="shared" si="27"/>
        <v>0</v>
      </c>
      <c r="V32" s="31">
        <f t="shared" si="8"/>
        <v>0</v>
      </c>
      <c r="W32" s="31">
        <f t="shared" si="9"/>
        <v>0</v>
      </c>
      <c r="X32" s="31">
        <f t="shared" si="10"/>
        <v>0</v>
      </c>
      <c r="Y32" s="31">
        <f t="shared" si="11"/>
        <v>0</v>
      </c>
      <c r="Z32" s="92"/>
      <c r="AA32" s="32">
        <f>[2]Total!$T31</f>
        <v>0</v>
      </c>
      <c r="AB32" s="32">
        <f>[3]Total!$T31</f>
        <v>0</v>
      </c>
      <c r="AC32" s="32">
        <f>[1]Total!$T31</f>
        <v>0</v>
      </c>
      <c r="AD32" s="32">
        <f t="shared" si="12"/>
        <v>0</v>
      </c>
      <c r="AE32" s="32">
        <f t="shared" si="13"/>
        <v>0</v>
      </c>
      <c r="AF32" s="92"/>
      <c r="AG32" s="32">
        <f>[2]Total!$U31</f>
        <v>0</v>
      </c>
      <c r="AH32" s="32">
        <f>[3]Total!$U31</f>
        <v>0</v>
      </c>
      <c r="AI32" s="32">
        <f>[1]Total!$U31</f>
        <v>0</v>
      </c>
      <c r="AJ32" s="32">
        <f t="shared" si="14"/>
        <v>0</v>
      </c>
      <c r="AK32" s="32">
        <f t="shared" si="15"/>
        <v>0</v>
      </c>
      <c r="AL32" s="92"/>
      <c r="AM32" s="32">
        <f>[2]Total!$V31</f>
        <v>0</v>
      </c>
      <c r="AN32" s="32">
        <f>[3]Total!$V31</f>
        <v>0</v>
      </c>
      <c r="AO32" s="32">
        <f>[1]Total!$V31</f>
        <v>0</v>
      </c>
      <c r="AP32" s="32">
        <f t="shared" si="16"/>
        <v>0</v>
      </c>
      <c r="AQ32" s="32">
        <f t="shared" si="17"/>
        <v>0</v>
      </c>
      <c r="AR32" s="91"/>
      <c r="AS32" s="32">
        <f t="shared" si="18"/>
        <v>0</v>
      </c>
      <c r="AT32" s="32">
        <f t="shared" si="19"/>
        <v>0</v>
      </c>
      <c r="AU32" s="32">
        <f t="shared" si="20"/>
        <v>0</v>
      </c>
      <c r="AV32" s="32">
        <f t="shared" si="21"/>
        <v>0</v>
      </c>
      <c r="AW32" s="32">
        <f t="shared" si="22"/>
        <v>0</v>
      </c>
      <c r="AX32" s="39"/>
      <c r="AY32" s="33" t="e">
        <f>U32+AS32+Math!AA32+Français!AA32</f>
        <v>#VALUE!</v>
      </c>
      <c r="AZ32" s="33" t="e">
        <f>V32+AT32+Math!AB32+Français!AB32</f>
        <v>#VALUE!</v>
      </c>
      <c r="BA32" s="33" t="e">
        <f>W32+AU32+Math!AC32+Français!AC32</f>
        <v>#VALUE!</v>
      </c>
      <c r="BB32" s="33" t="e">
        <f t="shared" si="23"/>
        <v>#VALUE!</v>
      </c>
      <c r="BC32" s="33" t="e">
        <f t="shared" si="24"/>
        <v>#VALUE!</v>
      </c>
      <c r="BD32" s="39"/>
      <c r="BE32" s="31" t="str">
        <f>[2]Comportement!$W32</f>
        <v/>
      </c>
      <c r="BF32" s="31" t="str">
        <f>[3]Comportement!$W32</f>
        <v/>
      </c>
      <c r="BG32" s="31" t="str">
        <f>[1]Comportement!$W32</f>
        <v/>
      </c>
      <c r="BH32" s="101">
        <f t="shared" si="25"/>
        <v>0</v>
      </c>
      <c r="BI32" s="101">
        <f t="shared" si="26"/>
        <v>0</v>
      </c>
      <c r="BJ32" s="102"/>
      <c r="BK32" s="38"/>
      <c r="BL32" s="32"/>
      <c r="BM32" s="32"/>
      <c r="BN32" s="32"/>
      <c r="BO32" s="104"/>
      <c r="BP32" s="40">
        <f t="shared" si="1"/>
        <v>27</v>
      </c>
    </row>
    <row r="33" spans="1:104" ht="15" thickBot="1" x14ac:dyDescent="0.35">
      <c r="A33" s="41">
        <v>28</v>
      </c>
      <c r="B33" s="26">
        <f>'[1]Encodage + Sav. parler'!B33</f>
        <v>0</v>
      </c>
      <c r="C33" s="123">
        <f>SUM('[2]Eveil scientifique'!$X33)*0.4</f>
        <v>0</v>
      </c>
      <c r="D33" s="123">
        <f>SUM('[3]Eveil scientifique'!$X33)*0.4</f>
        <v>0</v>
      </c>
      <c r="E33" s="123">
        <f>SUM('[1]Eveil scientifique'!$X33)*0.4</f>
        <v>0</v>
      </c>
      <c r="F33" s="123">
        <f t="shared" si="2"/>
        <v>0</v>
      </c>
      <c r="G33" s="123">
        <f t="shared" si="3"/>
        <v>0</v>
      </c>
      <c r="H33" s="124"/>
      <c r="I33" s="123">
        <f>SUM('[2]Histoire et geographie'!$X33)*0.4</f>
        <v>0</v>
      </c>
      <c r="J33" s="123">
        <f>SUM('[3]Histoire et geographie'!$X33)*0.4</f>
        <v>0</v>
      </c>
      <c r="K33" s="123">
        <f>SUM('[1]Histoire et geographie'!$X33)*0.4</f>
        <v>0</v>
      </c>
      <c r="L33" s="123">
        <f t="shared" si="4"/>
        <v>0</v>
      </c>
      <c r="M33" s="123">
        <f t="shared" si="5"/>
        <v>0</v>
      </c>
      <c r="N33" s="124"/>
      <c r="O33" s="31">
        <f>SUM([2]Artisitique!$X33)*0.2</f>
        <v>0</v>
      </c>
      <c r="P33" s="31">
        <f>SUM([3]Artisitique!$X33)*0.2</f>
        <v>0</v>
      </c>
      <c r="Q33" s="31">
        <f>SUM([1]Artisitique!$X33)*0.2</f>
        <v>0</v>
      </c>
      <c r="R33" s="31">
        <f t="shared" si="6"/>
        <v>0</v>
      </c>
      <c r="S33" s="31">
        <f t="shared" si="7"/>
        <v>0</v>
      </c>
      <c r="T33" s="91"/>
      <c r="U33" s="31">
        <f t="shared" si="27"/>
        <v>0</v>
      </c>
      <c r="V33" s="31">
        <f t="shared" si="8"/>
        <v>0</v>
      </c>
      <c r="W33" s="31">
        <f t="shared" si="9"/>
        <v>0</v>
      </c>
      <c r="X33" s="31">
        <f t="shared" si="10"/>
        <v>0</v>
      </c>
      <c r="Y33" s="31">
        <f t="shared" si="11"/>
        <v>0</v>
      </c>
      <c r="Z33" s="92"/>
      <c r="AA33" s="32">
        <f>[2]Total!$T32</f>
        <v>0</v>
      </c>
      <c r="AB33" s="32">
        <f>[3]Total!$T32</f>
        <v>0</v>
      </c>
      <c r="AC33" s="32">
        <f>[1]Total!$T32</f>
        <v>0</v>
      </c>
      <c r="AD33" s="32">
        <f t="shared" si="12"/>
        <v>0</v>
      </c>
      <c r="AE33" s="32">
        <f t="shared" si="13"/>
        <v>0</v>
      </c>
      <c r="AF33" s="92"/>
      <c r="AG33" s="32">
        <f>[2]Total!$U32</f>
        <v>0</v>
      </c>
      <c r="AH33" s="32">
        <f>[3]Total!$U32</f>
        <v>0</v>
      </c>
      <c r="AI33" s="32">
        <f>[1]Total!$U32</f>
        <v>0</v>
      </c>
      <c r="AJ33" s="32">
        <f t="shared" si="14"/>
        <v>0</v>
      </c>
      <c r="AK33" s="32">
        <f t="shared" si="15"/>
        <v>0</v>
      </c>
      <c r="AL33" s="92"/>
      <c r="AM33" s="32">
        <f>[2]Total!$V32</f>
        <v>0</v>
      </c>
      <c r="AN33" s="32">
        <f>[3]Total!$V32</f>
        <v>0</v>
      </c>
      <c r="AO33" s="32">
        <f>[1]Total!$V32</f>
        <v>0</v>
      </c>
      <c r="AP33" s="32">
        <f t="shared" si="16"/>
        <v>0</v>
      </c>
      <c r="AQ33" s="32">
        <f t="shared" si="17"/>
        <v>0</v>
      </c>
      <c r="AR33" s="91"/>
      <c r="AS33" s="32">
        <f t="shared" si="18"/>
        <v>0</v>
      </c>
      <c r="AT33" s="32">
        <f t="shared" si="19"/>
        <v>0</v>
      </c>
      <c r="AU33" s="32">
        <f t="shared" si="20"/>
        <v>0</v>
      </c>
      <c r="AV33" s="32">
        <f t="shared" si="21"/>
        <v>0</v>
      </c>
      <c r="AW33" s="32">
        <f t="shared" si="22"/>
        <v>0</v>
      </c>
      <c r="AX33" s="39"/>
      <c r="AY33" s="33" t="e">
        <f>U33+AS33+Math!AA33+Français!AA33</f>
        <v>#VALUE!</v>
      </c>
      <c r="AZ33" s="33" t="e">
        <f>V33+AT33+Math!AB33+Français!AB33</f>
        <v>#VALUE!</v>
      </c>
      <c r="BA33" s="33" t="e">
        <f>W33+AU33+Math!AC33+Français!AC33</f>
        <v>#VALUE!</v>
      </c>
      <c r="BB33" s="33" t="e">
        <f t="shared" si="23"/>
        <v>#VALUE!</v>
      </c>
      <c r="BC33" s="33" t="e">
        <f t="shared" si="24"/>
        <v>#VALUE!</v>
      </c>
      <c r="BD33" s="39"/>
      <c r="BE33" s="31" t="str">
        <f>[2]Comportement!$W33</f>
        <v/>
      </c>
      <c r="BF33" s="31" t="str">
        <f>[3]Comportement!$W33</f>
        <v/>
      </c>
      <c r="BG33" s="31" t="str">
        <f>[1]Comportement!$W33</f>
        <v/>
      </c>
      <c r="BH33" s="101">
        <f t="shared" si="25"/>
        <v>0</v>
      </c>
      <c r="BI33" s="101">
        <f t="shared" si="26"/>
        <v>0</v>
      </c>
      <c r="BJ33" s="102"/>
      <c r="BK33" s="38"/>
      <c r="BL33" s="32"/>
      <c r="BM33" s="32"/>
      <c r="BN33" s="32"/>
      <c r="BO33" s="104"/>
      <c r="BP33" s="40">
        <f t="shared" si="1"/>
        <v>28</v>
      </c>
    </row>
    <row r="34" spans="1:104" ht="15" thickBot="1" x14ac:dyDescent="0.35">
      <c r="A34" s="41">
        <v>29</v>
      </c>
      <c r="B34" s="26">
        <f>'[1]Encodage + Sav. parler'!B34</f>
        <v>0</v>
      </c>
      <c r="C34" s="123">
        <f>SUM('[2]Eveil scientifique'!$X34)*0.4</f>
        <v>0</v>
      </c>
      <c r="D34" s="123">
        <f>SUM('[3]Eveil scientifique'!$X34)*0.4</f>
        <v>0</v>
      </c>
      <c r="E34" s="123">
        <f>SUM('[1]Eveil scientifique'!$X34)*0.4</f>
        <v>0</v>
      </c>
      <c r="F34" s="123">
        <f t="shared" si="2"/>
        <v>0</v>
      </c>
      <c r="G34" s="123">
        <f t="shared" si="3"/>
        <v>0</v>
      </c>
      <c r="H34" s="124"/>
      <c r="I34" s="123">
        <f>SUM('[2]Histoire et geographie'!$X34)*0.4</f>
        <v>0</v>
      </c>
      <c r="J34" s="123">
        <f>SUM('[3]Histoire et geographie'!$X34)*0.4</f>
        <v>0</v>
      </c>
      <c r="K34" s="123">
        <f>SUM('[1]Histoire et geographie'!$X34)*0.4</f>
        <v>0</v>
      </c>
      <c r="L34" s="123">
        <f t="shared" si="4"/>
        <v>0</v>
      </c>
      <c r="M34" s="123">
        <f t="shared" si="5"/>
        <v>0</v>
      </c>
      <c r="N34" s="124"/>
      <c r="O34" s="31">
        <f>SUM([2]Artisitique!$X34)*0.2</f>
        <v>0</v>
      </c>
      <c r="P34" s="31">
        <f>SUM([3]Artisitique!$X34)*0.2</f>
        <v>0</v>
      </c>
      <c r="Q34" s="31">
        <f>SUM([1]Artisitique!$X34)*0.2</f>
        <v>0</v>
      </c>
      <c r="R34" s="31">
        <f t="shared" si="6"/>
        <v>0</v>
      </c>
      <c r="S34" s="31">
        <f t="shared" si="7"/>
        <v>0</v>
      </c>
      <c r="T34" s="91"/>
      <c r="U34" s="31">
        <f t="shared" si="27"/>
        <v>0</v>
      </c>
      <c r="V34" s="31">
        <f t="shared" si="8"/>
        <v>0</v>
      </c>
      <c r="W34" s="31">
        <f t="shared" si="9"/>
        <v>0</v>
      </c>
      <c r="X34" s="31">
        <f t="shared" si="10"/>
        <v>0</v>
      </c>
      <c r="Y34" s="31">
        <f t="shared" si="11"/>
        <v>0</v>
      </c>
      <c r="Z34" s="92"/>
      <c r="AA34" s="32">
        <f>[2]Total!$T33</f>
        <v>0</v>
      </c>
      <c r="AB34" s="32">
        <f>[3]Total!$T33</f>
        <v>0</v>
      </c>
      <c r="AC34" s="32">
        <f>[1]Total!$T33</f>
        <v>0</v>
      </c>
      <c r="AD34" s="32">
        <f t="shared" si="12"/>
        <v>0</v>
      </c>
      <c r="AE34" s="32">
        <f t="shared" si="13"/>
        <v>0</v>
      </c>
      <c r="AF34" s="92"/>
      <c r="AG34" s="32">
        <f>[2]Total!$U33</f>
        <v>0</v>
      </c>
      <c r="AH34" s="32">
        <f>[3]Total!$U33</f>
        <v>0</v>
      </c>
      <c r="AI34" s="32">
        <f>[1]Total!$U33</f>
        <v>0</v>
      </c>
      <c r="AJ34" s="32">
        <f t="shared" si="14"/>
        <v>0</v>
      </c>
      <c r="AK34" s="32">
        <f t="shared" si="15"/>
        <v>0</v>
      </c>
      <c r="AL34" s="92"/>
      <c r="AM34" s="32">
        <f>[2]Total!$V33</f>
        <v>0</v>
      </c>
      <c r="AN34" s="32">
        <f>[3]Total!$V33</f>
        <v>0</v>
      </c>
      <c r="AO34" s="32">
        <f>[1]Total!$V33</f>
        <v>0</v>
      </c>
      <c r="AP34" s="32">
        <f t="shared" si="16"/>
        <v>0</v>
      </c>
      <c r="AQ34" s="32">
        <f t="shared" si="17"/>
        <v>0</v>
      </c>
      <c r="AR34" s="91"/>
      <c r="AS34" s="32">
        <f t="shared" si="18"/>
        <v>0</v>
      </c>
      <c r="AT34" s="32">
        <f t="shared" si="19"/>
        <v>0</v>
      </c>
      <c r="AU34" s="32">
        <f t="shared" si="20"/>
        <v>0</v>
      </c>
      <c r="AV34" s="32">
        <f t="shared" si="21"/>
        <v>0</v>
      </c>
      <c r="AW34" s="32">
        <f t="shared" si="22"/>
        <v>0</v>
      </c>
      <c r="AX34" s="39"/>
      <c r="AY34" s="33" t="e">
        <f>U34+AS34+Math!AA34+Français!AA34</f>
        <v>#VALUE!</v>
      </c>
      <c r="AZ34" s="33" t="e">
        <f>V34+AT34+Math!AB34+Français!AB34</f>
        <v>#VALUE!</v>
      </c>
      <c r="BA34" s="33" t="e">
        <f>W34+AU34+Math!AC34+Français!AC34</f>
        <v>#VALUE!</v>
      </c>
      <c r="BB34" s="33" t="e">
        <f t="shared" si="23"/>
        <v>#VALUE!</v>
      </c>
      <c r="BC34" s="33" t="e">
        <f t="shared" si="24"/>
        <v>#VALUE!</v>
      </c>
      <c r="BD34" s="39"/>
      <c r="BE34" s="31" t="str">
        <f>[2]Comportement!$W34</f>
        <v/>
      </c>
      <c r="BF34" s="31" t="str">
        <f>[3]Comportement!$W34</f>
        <v/>
      </c>
      <c r="BG34" s="31" t="str">
        <f>[1]Comportement!$W34</f>
        <v/>
      </c>
      <c r="BH34" s="101">
        <f t="shared" si="25"/>
        <v>0</v>
      </c>
      <c r="BI34" s="101">
        <f t="shared" si="26"/>
        <v>0</v>
      </c>
      <c r="BJ34" s="102"/>
      <c r="BK34" s="38"/>
      <c r="BL34" s="32"/>
      <c r="BM34" s="32"/>
      <c r="BN34" s="32"/>
      <c r="BO34" s="104"/>
      <c r="BP34" s="40">
        <f t="shared" si="1"/>
        <v>29</v>
      </c>
    </row>
    <row r="35" spans="1:104" ht="15" thickBot="1" x14ac:dyDescent="0.35">
      <c r="A35" s="42">
        <v>30</v>
      </c>
      <c r="B35" s="43">
        <f>'[1]Encodage + Sav. parler'!B35</f>
        <v>0</v>
      </c>
      <c r="C35" s="123">
        <f>SUM('[2]Eveil scientifique'!$X35)*0.4</f>
        <v>0</v>
      </c>
      <c r="D35" s="123">
        <f>SUM('[3]Eveil scientifique'!$X35)*0.4</f>
        <v>0</v>
      </c>
      <c r="E35" s="123">
        <f>SUM('[1]Eveil scientifique'!$X35)*0.4</f>
        <v>0</v>
      </c>
      <c r="F35" s="123">
        <f t="shared" si="2"/>
        <v>0</v>
      </c>
      <c r="G35" s="123">
        <f t="shared" si="3"/>
        <v>0</v>
      </c>
      <c r="H35" s="127"/>
      <c r="I35" s="123">
        <f>SUM('[2]Histoire et geographie'!$X35)*0.4</f>
        <v>0</v>
      </c>
      <c r="J35" s="123">
        <f>SUM('[3]Histoire et geographie'!$X35)*0.4</f>
        <v>0</v>
      </c>
      <c r="K35" s="123">
        <f>SUM('[1]Histoire et geographie'!$X35)*0.4</f>
        <v>0</v>
      </c>
      <c r="L35" s="123">
        <f t="shared" si="4"/>
        <v>0</v>
      </c>
      <c r="M35" s="123">
        <f t="shared" si="5"/>
        <v>0</v>
      </c>
      <c r="N35" s="127"/>
      <c r="O35" s="31">
        <f>SUM([2]Artisitique!$X35)*0.2</f>
        <v>0</v>
      </c>
      <c r="P35" s="31">
        <f>SUM([3]Artisitique!$X35)*0.2</f>
        <v>0</v>
      </c>
      <c r="Q35" s="31">
        <f>SUM([1]Artisitique!$X35)*0.2</f>
        <v>0</v>
      </c>
      <c r="R35" s="31">
        <f t="shared" si="6"/>
        <v>0</v>
      </c>
      <c r="S35" s="31">
        <f t="shared" si="7"/>
        <v>0</v>
      </c>
      <c r="T35" s="93"/>
      <c r="U35" s="31">
        <f t="shared" si="27"/>
        <v>0</v>
      </c>
      <c r="V35" s="31">
        <f t="shared" si="8"/>
        <v>0</v>
      </c>
      <c r="W35" s="31">
        <f t="shared" si="9"/>
        <v>0</v>
      </c>
      <c r="X35" s="31">
        <f t="shared" si="10"/>
        <v>0</v>
      </c>
      <c r="Y35" s="31">
        <f t="shared" si="11"/>
        <v>0</v>
      </c>
      <c r="Z35" s="93"/>
      <c r="AA35" s="32">
        <f>[2]Total!$T34</f>
        <v>0</v>
      </c>
      <c r="AB35" s="32">
        <f>[3]Total!$T34</f>
        <v>0</v>
      </c>
      <c r="AC35" s="32">
        <f>[1]Total!$T34</f>
        <v>0</v>
      </c>
      <c r="AD35" s="32">
        <f t="shared" si="12"/>
        <v>0</v>
      </c>
      <c r="AE35" s="32">
        <f>AD35/$AD$5*100</f>
        <v>0</v>
      </c>
      <c r="AF35" s="93"/>
      <c r="AG35" s="32">
        <f>[2]Total!$U34</f>
        <v>0</v>
      </c>
      <c r="AH35" s="32">
        <f>[3]Total!$U34</f>
        <v>0</v>
      </c>
      <c r="AI35" s="32">
        <f>[1]Total!$U34</f>
        <v>0</v>
      </c>
      <c r="AJ35" s="32">
        <f t="shared" si="14"/>
        <v>0</v>
      </c>
      <c r="AK35" s="32">
        <f t="shared" si="15"/>
        <v>0</v>
      </c>
      <c r="AL35" s="93"/>
      <c r="AM35" s="32">
        <f>[2]Total!$V34</f>
        <v>0</v>
      </c>
      <c r="AN35" s="32">
        <f>[3]Total!$V34</f>
        <v>0</v>
      </c>
      <c r="AO35" s="32">
        <f>[1]Total!$V34</f>
        <v>0</v>
      </c>
      <c r="AP35" s="32">
        <f t="shared" si="16"/>
        <v>0</v>
      </c>
      <c r="AQ35" s="32">
        <f t="shared" si="17"/>
        <v>0</v>
      </c>
      <c r="AR35" s="93"/>
      <c r="AS35" s="32">
        <f t="shared" si="18"/>
        <v>0</v>
      </c>
      <c r="AT35" s="32">
        <f t="shared" si="19"/>
        <v>0</v>
      </c>
      <c r="AU35" s="32">
        <f t="shared" si="20"/>
        <v>0</v>
      </c>
      <c r="AV35" s="32">
        <f t="shared" si="21"/>
        <v>0</v>
      </c>
      <c r="AW35" s="32">
        <f t="shared" si="22"/>
        <v>0</v>
      </c>
      <c r="AX35" s="45"/>
      <c r="AY35" s="33" t="e">
        <f>U35+AS35+Math!AA35+Français!AA35</f>
        <v>#VALUE!</v>
      </c>
      <c r="AZ35" s="33" t="e">
        <f>V35+AT35+Math!AB35+Français!AB35</f>
        <v>#VALUE!</v>
      </c>
      <c r="BA35" s="33" t="e">
        <f>W35+AU35+Math!AC35+Français!AC35</f>
        <v>#VALUE!</v>
      </c>
      <c r="BB35" s="33" t="e">
        <f t="shared" si="23"/>
        <v>#VALUE!</v>
      </c>
      <c r="BC35" s="33" t="e">
        <f t="shared" si="24"/>
        <v>#VALUE!</v>
      </c>
      <c r="BD35" s="45"/>
      <c r="BE35" s="31" t="str">
        <f>[2]Comportement!$W35</f>
        <v/>
      </c>
      <c r="BF35" s="31" t="str">
        <f>[3]Comportement!$W35</f>
        <v/>
      </c>
      <c r="BG35" s="31" t="str">
        <f>[1]Comportement!$W35</f>
        <v/>
      </c>
      <c r="BH35" s="101">
        <f t="shared" si="25"/>
        <v>0</v>
      </c>
      <c r="BI35" s="101">
        <f t="shared" si="26"/>
        <v>0</v>
      </c>
      <c r="BJ35" s="103"/>
      <c r="BK35" s="47"/>
      <c r="BL35" s="47"/>
      <c r="BM35" s="47"/>
      <c r="BN35" s="47"/>
      <c r="BO35" s="105"/>
      <c r="BP35" s="96">
        <f t="shared" si="1"/>
        <v>30</v>
      </c>
    </row>
    <row r="36" spans="1:104" x14ac:dyDescent="0.3">
      <c r="C36" s="128"/>
      <c r="D36" s="128"/>
      <c r="E36" s="128"/>
      <c r="F36" s="128"/>
      <c r="G36" s="128"/>
      <c r="H36" s="129"/>
      <c r="I36" s="128"/>
      <c r="J36" s="128"/>
      <c r="K36" s="128"/>
      <c r="L36" s="128"/>
      <c r="M36" s="128"/>
      <c r="N36" s="129"/>
      <c r="O36" s="128"/>
      <c r="P36" s="128"/>
      <c r="Q36" s="128"/>
      <c r="R36" s="128"/>
      <c r="S36" s="128"/>
      <c r="T36" s="129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9"/>
      <c r="AM36" s="128"/>
      <c r="AN36" s="128"/>
      <c r="AO36" s="128"/>
      <c r="AP36" s="128"/>
      <c r="AQ36" s="128"/>
      <c r="AR36" s="129"/>
      <c r="AS36" s="128"/>
      <c r="AT36" s="128"/>
      <c r="AU36" s="128"/>
      <c r="AV36" s="128"/>
      <c r="AW36" s="128"/>
      <c r="AX36" s="49"/>
      <c r="AY36" s="49"/>
      <c r="AZ36" s="49"/>
      <c r="BA36" s="49"/>
      <c r="BB36" s="49"/>
      <c r="BC36" s="49"/>
      <c r="BD36" s="50"/>
      <c r="BE36" s="49"/>
      <c r="BF36" s="49"/>
      <c r="BG36" s="49"/>
      <c r="BH36" s="49"/>
      <c r="BI36" s="49"/>
      <c r="BJ36" s="50"/>
      <c r="BK36" s="49"/>
      <c r="BL36" s="49"/>
      <c r="BM36" s="49"/>
      <c r="BN36" s="49"/>
      <c r="BO36" s="49"/>
      <c r="BP36" s="49"/>
      <c r="BQ36" s="50"/>
      <c r="BR36" s="49"/>
      <c r="BS36" s="49"/>
      <c r="BT36" s="49"/>
      <c r="BU36" s="49"/>
      <c r="BV36" s="49"/>
      <c r="BW36" s="50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50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24"/>
    </row>
    <row r="37" spans="1:104" x14ac:dyDescent="0.3">
      <c r="C37" s="49"/>
      <c r="D37" s="49"/>
      <c r="E37" s="49"/>
      <c r="F37" s="49"/>
      <c r="G37" s="49"/>
      <c r="H37" s="50"/>
      <c r="I37" s="49"/>
      <c r="J37" s="49"/>
      <c r="K37" s="49"/>
      <c r="L37" s="49"/>
      <c r="M37" s="49"/>
      <c r="N37" s="50"/>
      <c r="O37" s="49"/>
      <c r="P37" s="49"/>
      <c r="Q37" s="49"/>
      <c r="R37" s="49"/>
      <c r="S37" s="49"/>
      <c r="T37" s="50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50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50"/>
      <c r="BE37" s="49"/>
      <c r="BF37" s="49"/>
      <c r="BG37" s="49"/>
      <c r="BH37" s="49"/>
      <c r="BI37" s="49"/>
      <c r="BJ37" s="50"/>
      <c r="BK37" s="49"/>
      <c r="BL37" s="49"/>
      <c r="BM37" s="49"/>
      <c r="BN37" s="49"/>
      <c r="BO37" s="49"/>
      <c r="BP37" s="49"/>
      <c r="BQ37" s="50"/>
      <c r="BR37" s="49"/>
      <c r="BS37" s="49"/>
      <c r="BT37" s="49"/>
      <c r="BU37" s="49"/>
      <c r="BV37" s="49"/>
      <c r="BW37" s="50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50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/>
      <c r="CZ37" s="24"/>
    </row>
    <row r="38" spans="1:104" x14ac:dyDescent="0.3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</row>
    <row r="39" spans="1:104" x14ac:dyDescent="0.3"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</row>
    <row r="40" spans="1:104" x14ac:dyDescent="0.3"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</row>
    <row r="41" spans="1:104" x14ac:dyDescent="0.3"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</row>
    <row r="42" spans="1:104" x14ac:dyDescent="0.3"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  <c r="CO42" s="50"/>
      <c r="CP42" s="50"/>
      <c r="CQ42" s="50"/>
      <c r="CR42" s="50"/>
      <c r="CS42" s="50"/>
      <c r="CT42" s="50"/>
      <c r="CU42" s="50"/>
      <c r="CV42" s="50"/>
      <c r="CW42" s="50"/>
      <c r="CX42" s="50"/>
      <c r="CY42" s="50"/>
    </row>
    <row r="43" spans="1:104" x14ac:dyDescent="0.3"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P43" s="50"/>
      <c r="CQ43" s="50"/>
      <c r="CR43" s="50"/>
      <c r="CS43" s="50"/>
      <c r="CT43" s="50"/>
      <c r="CU43" s="50"/>
      <c r="CV43" s="50"/>
      <c r="CW43" s="50"/>
      <c r="CX43" s="50"/>
      <c r="CY43" s="50"/>
    </row>
    <row r="44" spans="1:104" x14ac:dyDescent="0.3"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</row>
    <row r="45" spans="1:104" x14ac:dyDescent="0.3"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</row>
    <row r="46" spans="1:104" x14ac:dyDescent="0.3"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</row>
    <row r="47" spans="1:104" x14ac:dyDescent="0.3"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  <c r="CO47" s="50"/>
      <c r="CP47" s="50"/>
      <c r="CQ47" s="50"/>
      <c r="CR47" s="50"/>
      <c r="CS47" s="50"/>
      <c r="CT47" s="50"/>
      <c r="CU47" s="50"/>
      <c r="CV47" s="50"/>
      <c r="CW47" s="50"/>
      <c r="CX47" s="50"/>
      <c r="CY47" s="50"/>
    </row>
    <row r="48" spans="1:104" x14ac:dyDescent="0.3"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</row>
    <row r="49" spans="3:103" x14ac:dyDescent="0.3"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0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</row>
    <row r="50" spans="3:103" x14ac:dyDescent="0.3"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</row>
    <row r="51" spans="3:103" x14ac:dyDescent="0.3"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0"/>
      <c r="CN51" s="50"/>
      <c r="CO51" s="50"/>
      <c r="CP51" s="50"/>
      <c r="CQ51" s="50"/>
      <c r="CR51" s="50"/>
      <c r="CS51" s="50"/>
      <c r="CT51" s="50"/>
      <c r="CU51" s="50"/>
      <c r="CV51" s="50"/>
      <c r="CW51" s="50"/>
      <c r="CX51" s="50"/>
      <c r="CY51" s="50"/>
    </row>
    <row r="52" spans="3:103" x14ac:dyDescent="0.3"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</row>
    <row r="53" spans="3:103" x14ac:dyDescent="0.3"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0"/>
      <c r="CO53" s="50"/>
      <c r="CP53" s="50"/>
      <c r="CQ53" s="50"/>
      <c r="CR53" s="50"/>
      <c r="CS53" s="50"/>
      <c r="CT53" s="50"/>
      <c r="CU53" s="50"/>
      <c r="CV53" s="50"/>
      <c r="CW53" s="50"/>
      <c r="CX53" s="50"/>
      <c r="CY53" s="50"/>
    </row>
    <row r="54" spans="3:103" x14ac:dyDescent="0.3"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  <c r="CE54" s="50"/>
      <c r="CF54" s="50"/>
      <c r="CG54" s="50"/>
      <c r="CH54" s="50"/>
      <c r="CI54" s="50"/>
      <c r="CJ54" s="50"/>
      <c r="CK54" s="50"/>
      <c r="CL54" s="50"/>
      <c r="CM54" s="50"/>
      <c r="CN54" s="50"/>
      <c r="CO54" s="50"/>
      <c r="CP54" s="50"/>
      <c r="CQ54" s="50"/>
      <c r="CR54" s="50"/>
      <c r="CS54" s="50"/>
      <c r="CT54" s="50"/>
      <c r="CU54" s="50"/>
      <c r="CV54" s="50"/>
      <c r="CW54" s="50"/>
      <c r="CX54" s="50"/>
      <c r="CY54" s="50"/>
    </row>
    <row r="55" spans="3:103" x14ac:dyDescent="0.3"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</row>
    <row r="56" spans="3:103" x14ac:dyDescent="0.3"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0"/>
      <c r="CO56" s="50"/>
      <c r="CP56" s="50"/>
      <c r="CQ56" s="50"/>
      <c r="CR56" s="50"/>
      <c r="CS56" s="50"/>
      <c r="CT56" s="50"/>
      <c r="CU56" s="50"/>
      <c r="CV56" s="50"/>
      <c r="CW56" s="50"/>
      <c r="CX56" s="50"/>
      <c r="CY56" s="50"/>
    </row>
    <row r="57" spans="3:103" x14ac:dyDescent="0.3"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0"/>
      <c r="CO57" s="50"/>
      <c r="CP57" s="50"/>
      <c r="CQ57" s="50"/>
      <c r="CR57" s="50"/>
      <c r="CS57" s="50"/>
      <c r="CT57" s="50"/>
      <c r="CU57" s="50"/>
      <c r="CV57" s="50"/>
      <c r="CW57" s="50"/>
      <c r="CX57" s="50"/>
      <c r="CY57" s="50"/>
    </row>
    <row r="58" spans="3:103" x14ac:dyDescent="0.3"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0"/>
      <c r="CN58" s="50"/>
      <c r="CO58" s="50"/>
      <c r="CP58" s="50"/>
      <c r="CQ58" s="50"/>
      <c r="CR58" s="50"/>
      <c r="CS58" s="50"/>
      <c r="CT58" s="50"/>
      <c r="CU58" s="50"/>
      <c r="CV58" s="50"/>
      <c r="CW58" s="50"/>
      <c r="CX58" s="50"/>
      <c r="CY58" s="50"/>
    </row>
    <row r="59" spans="3:103" x14ac:dyDescent="0.3"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</row>
    <row r="60" spans="3:103" x14ac:dyDescent="0.3"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</row>
    <row r="61" spans="3:103" x14ac:dyDescent="0.3"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50"/>
      <c r="CL61" s="50"/>
      <c r="CM61" s="50"/>
      <c r="CN61" s="50"/>
      <c r="CO61" s="50"/>
      <c r="CP61" s="50"/>
      <c r="CQ61" s="50"/>
      <c r="CR61" s="50"/>
      <c r="CS61" s="50"/>
      <c r="CT61" s="50"/>
      <c r="CU61" s="50"/>
      <c r="CV61" s="50"/>
      <c r="CW61" s="50"/>
      <c r="CX61" s="50"/>
      <c r="CY61" s="50"/>
    </row>
    <row r="62" spans="3:103" x14ac:dyDescent="0.3"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  <c r="CO62" s="50"/>
      <c r="CP62" s="50"/>
      <c r="CQ62" s="50"/>
      <c r="CR62" s="50"/>
      <c r="CS62" s="50"/>
      <c r="CT62" s="50"/>
      <c r="CU62" s="50"/>
      <c r="CV62" s="50"/>
      <c r="CW62" s="50"/>
      <c r="CX62" s="50"/>
      <c r="CY62" s="50"/>
    </row>
    <row r="63" spans="3:103" x14ac:dyDescent="0.3"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0"/>
      <c r="CA63" s="50"/>
      <c r="CB63" s="50"/>
      <c r="CC63" s="50"/>
      <c r="CD63" s="50"/>
      <c r="CE63" s="50"/>
      <c r="CF63" s="50"/>
      <c r="CG63" s="50"/>
      <c r="CH63" s="50"/>
      <c r="CI63" s="50"/>
      <c r="CJ63" s="50"/>
      <c r="CK63" s="50"/>
      <c r="CL63" s="50"/>
      <c r="CM63" s="50"/>
      <c r="CN63" s="50"/>
      <c r="CO63" s="50"/>
      <c r="CP63" s="50"/>
      <c r="CQ63" s="50"/>
      <c r="CR63" s="50"/>
      <c r="CS63" s="50"/>
      <c r="CT63" s="50"/>
      <c r="CU63" s="50"/>
      <c r="CV63" s="50"/>
      <c r="CW63" s="50"/>
      <c r="CX63" s="50"/>
      <c r="CY63" s="50"/>
    </row>
    <row r="64" spans="3:103" x14ac:dyDescent="0.3"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</row>
    <row r="65" spans="3:103" x14ac:dyDescent="0.3"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</row>
    <row r="66" spans="3:103" x14ac:dyDescent="0.3"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0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</row>
    <row r="67" spans="3:103" x14ac:dyDescent="0.3"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  <c r="CB67" s="50"/>
      <c r="CC67" s="50"/>
      <c r="CD67" s="50"/>
      <c r="CE67" s="50"/>
      <c r="CF67" s="50"/>
      <c r="CG67" s="50"/>
      <c r="CH67" s="50"/>
      <c r="CI67" s="50"/>
      <c r="CJ67" s="50"/>
      <c r="CK67" s="50"/>
      <c r="CL67" s="50"/>
      <c r="CM67" s="50"/>
      <c r="CN67" s="50"/>
      <c r="CO67" s="50"/>
      <c r="CP67" s="50"/>
      <c r="CQ67" s="50"/>
      <c r="CR67" s="50"/>
      <c r="CS67" s="50"/>
      <c r="CT67" s="50"/>
      <c r="CU67" s="50"/>
      <c r="CV67" s="50"/>
      <c r="CW67" s="50"/>
      <c r="CX67" s="50"/>
      <c r="CY67" s="50"/>
    </row>
    <row r="68" spans="3:103" x14ac:dyDescent="0.3"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</row>
    <row r="69" spans="3:103" x14ac:dyDescent="0.3"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BM69" s="50"/>
      <c r="BN69" s="50"/>
      <c r="BO69" s="50"/>
      <c r="BP69" s="50"/>
      <c r="BQ69" s="50"/>
      <c r="BR69" s="50"/>
      <c r="BS69" s="50"/>
      <c r="BT69" s="50"/>
      <c r="BU69" s="50"/>
      <c r="BV69" s="50"/>
      <c r="BW69" s="50"/>
      <c r="BX69" s="50"/>
      <c r="BY69" s="50"/>
      <c r="BZ69" s="50"/>
      <c r="CA69" s="50"/>
      <c r="CB69" s="50"/>
      <c r="CC69" s="50"/>
      <c r="CD69" s="50"/>
      <c r="CE69" s="50"/>
      <c r="CF69" s="50"/>
      <c r="CG69" s="50"/>
      <c r="CH69" s="50"/>
      <c r="CI69" s="50"/>
      <c r="CJ69" s="50"/>
      <c r="CK69" s="50"/>
      <c r="CL69" s="50"/>
      <c r="CM69" s="50"/>
      <c r="CN69" s="50"/>
      <c r="CO69" s="50"/>
      <c r="CP69" s="50"/>
      <c r="CQ69" s="50"/>
      <c r="CR69" s="50"/>
      <c r="CS69" s="50"/>
      <c r="CT69" s="50"/>
      <c r="CU69" s="50"/>
      <c r="CV69" s="50"/>
      <c r="CW69" s="50"/>
      <c r="CX69" s="50"/>
      <c r="CY69" s="50"/>
    </row>
    <row r="70" spans="3:103" x14ac:dyDescent="0.3"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0"/>
      <c r="CO70" s="50"/>
      <c r="CP70" s="50"/>
      <c r="CQ70" s="50"/>
      <c r="CR70" s="50"/>
      <c r="CS70" s="50"/>
      <c r="CT70" s="50"/>
      <c r="CU70" s="50"/>
      <c r="CV70" s="50"/>
      <c r="CW70" s="50"/>
      <c r="CX70" s="50"/>
      <c r="CY70" s="50"/>
    </row>
    <row r="71" spans="3:103" x14ac:dyDescent="0.3"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  <c r="BS71" s="50"/>
      <c r="BT71" s="50"/>
      <c r="BU71" s="50"/>
      <c r="BV71" s="50"/>
      <c r="BW71" s="50"/>
      <c r="BX71" s="50"/>
      <c r="BY71" s="50"/>
      <c r="BZ71" s="50"/>
      <c r="CA71" s="50"/>
      <c r="CB71" s="50"/>
      <c r="CC71" s="50"/>
      <c r="CD71" s="50"/>
      <c r="CE71" s="50"/>
      <c r="CF71" s="50"/>
      <c r="CG71" s="50"/>
      <c r="CH71" s="50"/>
      <c r="CI71" s="50"/>
      <c r="CJ71" s="50"/>
      <c r="CK71" s="50"/>
      <c r="CL71" s="50"/>
      <c r="CM71" s="50"/>
      <c r="CN71" s="50"/>
      <c r="CO71" s="50"/>
      <c r="CP71" s="50"/>
      <c r="CQ71" s="50"/>
      <c r="CR71" s="50"/>
      <c r="CS71" s="50"/>
      <c r="CT71" s="50"/>
      <c r="CU71" s="50"/>
      <c r="CV71" s="50"/>
      <c r="CW71" s="50"/>
      <c r="CX71" s="50"/>
      <c r="CY71" s="50"/>
    </row>
    <row r="72" spans="3:103" x14ac:dyDescent="0.3"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</row>
    <row r="73" spans="3:103" x14ac:dyDescent="0.3"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50"/>
      <c r="BT73" s="50"/>
      <c r="BU73" s="50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</row>
    <row r="74" spans="3:103" x14ac:dyDescent="0.3"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50"/>
      <c r="BX74" s="50"/>
      <c r="BY74" s="50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  <c r="CK74" s="50"/>
      <c r="CL74" s="50"/>
      <c r="CM74" s="50"/>
      <c r="CN74" s="50"/>
      <c r="CO74" s="50"/>
      <c r="CP74" s="50"/>
      <c r="CQ74" s="50"/>
      <c r="CR74" s="50"/>
      <c r="CS74" s="50"/>
      <c r="CT74" s="50"/>
      <c r="CU74" s="50"/>
      <c r="CV74" s="50"/>
      <c r="CW74" s="50"/>
      <c r="CX74" s="50"/>
      <c r="CY74" s="50"/>
    </row>
    <row r="75" spans="3:103" x14ac:dyDescent="0.3"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50"/>
      <c r="CT75" s="50"/>
      <c r="CU75" s="50"/>
      <c r="CV75" s="50"/>
      <c r="CW75" s="50"/>
      <c r="CX75" s="50"/>
      <c r="CY75" s="50"/>
    </row>
    <row r="76" spans="3:103" x14ac:dyDescent="0.3"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50"/>
      <c r="BX76" s="50"/>
      <c r="BY76" s="50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50"/>
      <c r="CM76" s="50"/>
      <c r="CN76" s="50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</row>
    <row r="77" spans="3:103" x14ac:dyDescent="0.3"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50"/>
      <c r="CT77" s="50"/>
      <c r="CU77" s="50"/>
      <c r="CV77" s="50"/>
      <c r="CW77" s="50"/>
      <c r="CX77" s="50"/>
      <c r="CY77" s="50"/>
    </row>
    <row r="78" spans="3:103" x14ac:dyDescent="0.3"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  <c r="BM78" s="50"/>
      <c r="BN78" s="50"/>
      <c r="BO78" s="50"/>
      <c r="BP78" s="50"/>
      <c r="BQ78" s="50"/>
      <c r="BR78" s="50"/>
      <c r="BS78" s="50"/>
      <c r="BT78" s="50"/>
      <c r="BU78" s="50"/>
      <c r="BV78" s="50"/>
      <c r="BW78" s="50"/>
      <c r="BX78" s="50"/>
      <c r="BY78" s="50"/>
      <c r="BZ78" s="50"/>
      <c r="CA78" s="50"/>
      <c r="CB78" s="50"/>
      <c r="CC78" s="50"/>
      <c r="CD78" s="50"/>
      <c r="CE78" s="50"/>
      <c r="CF78" s="50"/>
      <c r="CG78" s="50"/>
      <c r="CH78" s="50"/>
      <c r="CI78" s="50"/>
      <c r="CJ78" s="50"/>
      <c r="CK78" s="50"/>
      <c r="CL78" s="50"/>
      <c r="CM78" s="50"/>
      <c r="CN78" s="50"/>
      <c r="CO78" s="50"/>
      <c r="CP78" s="50"/>
      <c r="CQ78" s="50"/>
      <c r="CR78" s="50"/>
      <c r="CS78" s="50"/>
      <c r="CT78" s="50"/>
      <c r="CU78" s="50"/>
      <c r="CV78" s="50"/>
      <c r="CW78" s="50"/>
      <c r="CX78" s="50"/>
      <c r="CY78" s="50"/>
    </row>
    <row r="79" spans="3:103" x14ac:dyDescent="0.3"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0"/>
      <c r="CO79" s="50"/>
      <c r="CP79" s="50"/>
      <c r="CQ79" s="50"/>
      <c r="CR79" s="50"/>
      <c r="CS79" s="50"/>
      <c r="CT79" s="50"/>
      <c r="CU79" s="50"/>
      <c r="CV79" s="50"/>
      <c r="CW79" s="50"/>
      <c r="CX79" s="50"/>
      <c r="CY79" s="50"/>
    </row>
    <row r="80" spans="3:103" x14ac:dyDescent="0.3"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</row>
    <row r="81" spans="3:103" x14ac:dyDescent="0.3"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</row>
    <row r="82" spans="3:103" x14ac:dyDescent="0.3"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</row>
    <row r="83" spans="3:103" x14ac:dyDescent="0.3"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</row>
    <row r="84" spans="3:103" x14ac:dyDescent="0.3"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</row>
    <row r="85" spans="3:103" x14ac:dyDescent="0.3"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  <c r="CO85" s="50"/>
      <c r="CP85" s="50"/>
      <c r="CQ85" s="50"/>
      <c r="CR85" s="50"/>
      <c r="CS85" s="50"/>
      <c r="CT85" s="50"/>
      <c r="CU85" s="50"/>
      <c r="CV85" s="50"/>
      <c r="CW85" s="50"/>
      <c r="CX85" s="50"/>
      <c r="CY85" s="50"/>
    </row>
    <row r="86" spans="3:103" x14ac:dyDescent="0.3"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T86" s="50"/>
      <c r="BU86" s="50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0"/>
      <c r="CO86" s="50"/>
      <c r="CP86" s="50"/>
      <c r="CQ86" s="50"/>
      <c r="CR86" s="50"/>
      <c r="CS86" s="50"/>
      <c r="CT86" s="50"/>
      <c r="CU86" s="50"/>
      <c r="CV86" s="50"/>
      <c r="CW86" s="50"/>
      <c r="CX86" s="50"/>
      <c r="CY86" s="50"/>
    </row>
    <row r="87" spans="3:103" x14ac:dyDescent="0.3"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0"/>
      <c r="CO87" s="50"/>
      <c r="CP87" s="50"/>
      <c r="CQ87" s="50"/>
      <c r="CR87" s="50"/>
      <c r="CS87" s="50"/>
      <c r="CT87" s="50"/>
      <c r="CU87" s="50"/>
      <c r="CV87" s="50"/>
      <c r="CW87" s="50"/>
      <c r="CX87" s="50"/>
      <c r="CY87" s="50"/>
    </row>
    <row r="88" spans="3:103" x14ac:dyDescent="0.3"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</row>
    <row r="89" spans="3:103" x14ac:dyDescent="0.3"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0"/>
      <c r="CO89" s="50"/>
      <c r="CP89" s="50"/>
      <c r="CQ89" s="50"/>
      <c r="CR89" s="50"/>
      <c r="CS89" s="50"/>
      <c r="CT89" s="50"/>
      <c r="CU89" s="50"/>
      <c r="CV89" s="50"/>
      <c r="CW89" s="50"/>
      <c r="CX89" s="50"/>
      <c r="CY89" s="50"/>
    </row>
    <row r="90" spans="3:103" x14ac:dyDescent="0.3"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0"/>
      <c r="CO90" s="50"/>
      <c r="CP90" s="50"/>
      <c r="CQ90" s="50"/>
      <c r="CR90" s="50"/>
      <c r="CS90" s="50"/>
      <c r="CT90" s="50"/>
      <c r="CU90" s="50"/>
      <c r="CV90" s="50"/>
      <c r="CW90" s="50"/>
      <c r="CX90" s="50"/>
      <c r="CY90" s="50"/>
    </row>
    <row r="91" spans="3:103" x14ac:dyDescent="0.3"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0"/>
      <c r="CH91" s="50"/>
      <c r="CI91" s="50"/>
      <c r="CJ91" s="50"/>
      <c r="CK91" s="50"/>
      <c r="CL91" s="50"/>
      <c r="CM91" s="50"/>
      <c r="CN91" s="50"/>
      <c r="CO91" s="50"/>
      <c r="CP91" s="50"/>
      <c r="CQ91" s="50"/>
      <c r="CR91" s="50"/>
      <c r="CS91" s="50"/>
      <c r="CT91" s="50"/>
      <c r="CU91" s="50"/>
      <c r="CV91" s="50"/>
      <c r="CW91" s="50"/>
      <c r="CX91" s="50"/>
      <c r="CY91" s="50"/>
    </row>
    <row r="92" spans="3:103" x14ac:dyDescent="0.3"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50"/>
    </row>
    <row r="93" spans="3:103" x14ac:dyDescent="0.3"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</row>
    <row r="94" spans="3:103" x14ac:dyDescent="0.3"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0"/>
      <c r="CO94" s="50"/>
      <c r="CP94" s="50"/>
      <c r="CQ94" s="50"/>
      <c r="CR94" s="50"/>
      <c r="CS94" s="50"/>
      <c r="CT94" s="50"/>
      <c r="CU94" s="50"/>
      <c r="CV94" s="50"/>
      <c r="CW94" s="50"/>
      <c r="CX94" s="50"/>
      <c r="CY94" s="50"/>
    </row>
    <row r="95" spans="3:103" x14ac:dyDescent="0.3"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50"/>
    </row>
    <row r="96" spans="3:103" x14ac:dyDescent="0.3"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50"/>
      <c r="CY96" s="50"/>
    </row>
    <row r="97" spans="3:103" x14ac:dyDescent="0.3"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0"/>
      <c r="CO97" s="50"/>
      <c r="CP97" s="50"/>
      <c r="CQ97" s="50"/>
      <c r="CR97" s="50"/>
      <c r="CS97" s="50"/>
      <c r="CT97" s="50"/>
      <c r="CU97" s="50"/>
      <c r="CV97" s="50"/>
      <c r="CW97" s="50"/>
      <c r="CX97" s="50"/>
      <c r="CY97" s="50"/>
    </row>
    <row r="98" spans="3:103" x14ac:dyDescent="0.3"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50"/>
      <c r="CM98" s="50"/>
      <c r="CN98" s="50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</row>
    <row r="99" spans="3:103" x14ac:dyDescent="0.3"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0"/>
      <c r="CO99" s="50"/>
      <c r="CP99" s="50"/>
      <c r="CQ99" s="50"/>
      <c r="CR99" s="50"/>
      <c r="CS99" s="50"/>
      <c r="CT99" s="50"/>
      <c r="CU99" s="50"/>
      <c r="CV99" s="50"/>
      <c r="CW99" s="50"/>
      <c r="CX99" s="50"/>
      <c r="CY99" s="50"/>
    </row>
    <row r="100" spans="3:103" x14ac:dyDescent="0.3"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  <c r="CO100" s="50"/>
      <c r="CP100" s="50"/>
      <c r="CQ100" s="50"/>
      <c r="CR100" s="50"/>
      <c r="CS100" s="50"/>
      <c r="CT100" s="50"/>
      <c r="CU100" s="50"/>
      <c r="CV100" s="50"/>
      <c r="CW100" s="50"/>
      <c r="CX100" s="50"/>
      <c r="CY100" s="50"/>
    </row>
    <row r="101" spans="3:103" x14ac:dyDescent="0.3"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0"/>
      <c r="CO101" s="50"/>
      <c r="CP101" s="50"/>
      <c r="CQ101" s="50"/>
      <c r="CR101" s="50"/>
      <c r="CS101" s="50"/>
      <c r="CT101" s="50"/>
      <c r="CU101" s="50"/>
      <c r="CV101" s="50"/>
      <c r="CW101" s="50"/>
      <c r="CX101" s="50"/>
      <c r="CY101" s="50"/>
    </row>
    <row r="102" spans="3:103" x14ac:dyDescent="0.3"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0"/>
      <c r="CO102" s="50"/>
      <c r="CP102" s="50"/>
      <c r="CQ102" s="50"/>
      <c r="CR102" s="50"/>
      <c r="CS102" s="50"/>
      <c r="CT102" s="50"/>
      <c r="CU102" s="50"/>
      <c r="CV102" s="50"/>
      <c r="CW102" s="50"/>
      <c r="CX102" s="50"/>
      <c r="CY102" s="50"/>
    </row>
    <row r="103" spans="3:103" x14ac:dyDescent="0.3"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  <c r="BX103" s="50"/>
      <c r="BY103" s="50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50"/>
      <c r="CM103" s="50"/>
      <c r="CN103" s="50"/>
      <c r="CO103" s="50"/>
      <c r="CP103" s="50"/>
      <c r="CQ103" s="50"/>
      <c r="CR103" s="50"/>
      <c r="CS103" s="50"/>
      <c r="CT103" s="50"/>
      <c r="CU103" s="50"/>
      <c r="CV103" s="50"/>
      <c r="CW103" s="50"/>
      <c r="CX103" s="50"/>
      <c r="CY103" s="50"/>
    </row>
    <row r="104" spans="3:103" x14ac:dyDescent="0.3"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  <c r="CO104" s="50"/>
      <c r="CP104" s="50"/>
      <c r="CQ104" s="50"/>
      <c r="CR104" s="50"/>
      <c r="CS104" s="50"/>
      <c r="CT104" s="50"/>
      <c r="CU104" s="50"/>
      <c r="CV104" s="50"/>
      <c r="CW104" s="50"/>
      <c r="CX104" s="50"/>
      <c r="CY104" s="50"/>
    </row>
    <row r="105" spans="3:103" x14ac:dyDescent="0.3"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0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</row>
    <row r="106" spans="3:103" x14ac:dyDescent="0.3"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  <c r="AY106" s="50"/>
      <c r="AZ106" s="50"/>
      <c r="BA106" s="50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50"/>
      <c r="BN106" s="50"/>
      <c r="BO106" s="50"/>
      <c r="BP106" s="50"/>
      <c r="BQ106" s="50"/>
      <c r="BR106" s="50"/>
      <c r="BS106" s="50"/>
      <c r="BT106" s="50"/>
      <c r="BU106" s="50"/>
      <c r="BV106" s="50"/>
      <c r="BW106" s="50"/>
      <c r="BX106" s="50"/>
      <c r="BY106" s="50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50"/>
      <c r="CM106" s="50"/>
      <c r="CN106" s="50"/>
      <c r="CO106" s="50"/>
      <c r="CP106" s="50"/>
      <c r="CQ106" s="50"/>
      <c r="CR106" s="50"/>
      <c r="CS106" s="50"/>
      <c r="CT106" s="50"/>
      <c r="CU106" s="50"/>
      <c r="CV106" s="50"/>
      <c r="CW106" s="50"/>
      <c r="CX106" s="50"/>
      <c r="CY106" s="50"/>
    </row>
    <row r="107" spans="3:103" x14ac:dyDescent="0.3"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  <c r="BX107" s="50"/>
      <c r="BY107" s="50"/>
      <c r="BZ107" s="50"/>
      <c r="CA107" s="50"/>
      <c r="CB107" s="50"/>
      <c r="CC107" s="50"/>
      <c r="CD107" s="50"/>
      <c r="CE107" s="50"/>
      <c r="CF107" s="50"/>
      <c r="CG107" s="50"/>
      <c r="CH107" s="50"/>
      <c r="CI107" s="50"/>
      <c r="CJ107" s="50"/>
      <c r="CK107" s="50"/>
      <c r="CL107" s="50"/>
      <c r="CM107" s="50"/>
      <c r="CN107" s="50"/>
      <c r="CO107" s="50"/>
      <c r="CP107" s="50"/>
      <c r="CQ107" s="50"/>
      <c r="CR107" s="50"/>
      <c r="CS107" s="50"/>
      <c r="CT107" s="50"/>
      <c r="CU107" s="50"/>
      <c r="CV107" s="50"/>
      <c r="CW107" s="50"/>
      <c r="CX107" s="50"/>
      <c r="CY107" s="50"/>
    </row>
    <row r="108" spans="3:103" x14ac:dyDescent="0.3"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0"/>
      <c r="CO108" s="50"/>
      <c r="CP108" s="50"/>
      <c r="CQ108" s="50"/>
      <c r="CR108" s="50"/>
      <c r="CS108" s="50"/>
      <c r="CT108" s="50"/>
      <c r="CU108" s="50"/>
      <c r="CV108" s="50"/>
      <c r="CW108" s="50"/>
      <c r="CX108" s="50"/>
      <c r="CY108" s="50"/>
    </row>
    <row r="109" spans="3:103" x14ac:dyDescent="0.3"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  <c r="BX109" s="50"/>
      <c r="BY109" s="50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0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</row>
    <row r="110" spans="3:103" x14ac:dyDescent="0.3"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  <c r="BT110" s="50"/>
      <c r="BU110" s="50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/>
      <c r="CJ110" s="50"/>
      <c r="CK110" s="50"/>
      <c r="CL110" s="50"/>
      <c r="CM110" s="50"/>
      <c r="CN110" s="50"/>
      <c r="CO110" s="50"/>
      <c r="CP110" s="50"/>
      <c r="CQ110" s="50"/>
      <c r="CR110" s="50"/>
      <c r="CS110" s="50"/>
      <c r="CT110" s="50"/>
      <c r="CU110" s="50"/>
      <c r="CV110" s="50"/>
      <c r="CW110" s="50"/>
      <c r="CX110" s="50"/>
      <c r="CY110" s="50"/>
    </row>
    <row r="111" spans="3:103" x14ac:dyDescent="0.3"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  <c r="BX111" s="50"/>
      <c r="BY111" s="50"/>
      <c r="BZ111" s="50"/>
      <c r="CA111" s="50"/>
      <c r="CB111" s="50"/>
      <c r="CC111" s="50"/>
      <c r="CD111" s="50"/>
      <c r="CE111" s="50"/>
      <c r="CF111" s="50"/>
      <c r="CG111" s="50"/>
      <c r="CH111" s="50"/>
      <c r="CI111" s="50"/>
      <c r="CJ111" s="50"/>
      <c r="CK111" s="50"/>
      <c r="CL111" s="50"/>
      <c r="CM111" s="50"/>
      <c r="CN111" s="50"/>
      <c r="CO111" s="50"/>
      <c r="CP111" s="50"/>
      <c r="CQ111" s="50"/>
      <c r="CR111" s="50"/>
      <c r="CS111" s="50"/>
      <c r="CT111" s="50"/>
      <c r="CU111" s="50"/>
      <c r="CV111" s="50"/>
      <c r="CW111" s="50"/>
      <c r="CX111" s="50"/>
      <c r="CY111" s="50"/>
    </row>
    <row r="112" spans="3:103" x14ac:dyDescent="0.3"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  <c r="CO112" s="50"/>
      <c r="CP112" s="50"/>
      <c r="CQ112" s="50"/>
      <c r="CR112" s="50"/>
      <c r="CS112" s="50"/>
      <c r="CT112" s="50"/>
      <c r="CU112" s="50"/>
      <c r="CV112" s="50"/>
      <c r="CW112" s="50"/>
      <c r="CX112" s="50"/>
      <c r="CY112" s="50"/>
    </row>
    <row r="113" spans="3:103" x14ac:dyDescent="0.3"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  <c r="BX113" s="50"/>
      <c r="BY113" s="50"/>
      <c r="BZ113" s="50"/>
      <c r="CA113" s="50"/>
      <c r="CB113" s="50"/>
      <c r="CC113" s="50"/>
      <c r="CD113" s="50"/>
      <c r="CE113" s="50"/>
      <c r="CF113" s="50"/>
      <c r="CG113" s="50"/>
      <c r="CH113" s="50"/>
      <c r="CI113" s="50"/>
      <c r="CJ113" s="50"/>
      <c r="CK113" s="50"/>
      <c r="CL113" s="50"/>
      <c r="CM113" s="50"/>
      <c r="CN113" s="50"/>
      <c r="CO113" s="50"/>
      <c r="CP113" s="50"/>
      <c r="CQ113" s="50"/>
      <c r="CR113" s="50"/>
      <c r="CS113" s="50"/>
      <c r="CT113" s="50"/>
      <c r="CU113" s="50"/>
      <c r="CV113" s="50"/>
      <c r="CW113" s="50"/>
      <c r="CX113" s="50"/>
      <c r="CY113" s="50"/>
    </row>
    <row r="114" spans="3:103" x14ac:dyDescent="0.3"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  <c r="AY114" s="50"/>
      <c r="AZ114" s="50"/>
      <c r="BA114" s="50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T114" s="50"/>
      <c r="BU114" s="50"/>
      <c r="BV114" s="50"/>
      <c r="BW114" s="50"/>
      <c r="BX114" s="50"/>
      <c r="BY114" s="50"/>
      <c r="BZ114" s="50"/>
      <c r="CA114" s="50"/>
      <c r="CB114" s="50"/>
      <c r="CC114" s="50"/>
      <c r="CD114" s="50"/>
      <c r="CE114" s="50"/>
      <c r="CF114" s="50"/>
      <c r="CG114" s="50"/>
      <c r="CH114" s="50"/>
      <c r="CI114" s="50"/>
      <c r="CJ114" s="50"/>
      <c r="CK114" s="50"/>
      <c r="CL114" s="50"/>
      <c r="CM114" s="50"/>
      <c r="CN114" s="50"/>
      <c r="CO114" s="50"/>
      <c r="CP114" s="50"/>
      <c r="CQ114" s="50"/>
      <c r="CR114" s="50"/>
      <c r="CS114" s="50"/>
      <c r="CT114" s="50"/>
      <c r="CU114" s="50"/>
      <c r="CV114" s="50"/>
      <c r="CW114" s="50"/>
      <c r="CX114" s="50"/>
      <c r="CY114" s="50"/>
    </row>
    <row r="115" spans="3:103" x14ac:dyDescent="0.3"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0"/>
      <c r="CO115" s="50"/>
      <c r="CP115" s="50"/>
      <c r="CQ115" s="50"/>
      <c r="CR115" s="50"/>
      <c r="CS115" s="50"/>
      <c r="CT115" s="50"/>
      <c r="CU115" s="50"/>
      <c r="CV115" s="50"/>
      <c r="CW115" s="50"/>
      <c r="CX115" s="50"/>
      <c r="CY115" s="50"/>
    </row>
    <row r="116" spans="3:103" x14ac:dyDescent="0.3"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0"/>
      <c r="CO116" s="50"/>
      <c r="CP116" s="50"/>
      <c r="CQ116" s="50"/>
      <c r="CR116" s="50"/>
      <c r="CS116" s="50"/>
      <c r="CT116" s="50"/>
      <c r="CU116" s="50"/>
      <c r="CV116" s="50"/>
      <c r="CW116" s="50"/>
      <c r="CX116" s="50"/>
      <c r="CY116" s="50"/>
    </row>
    <row r="117" spans="3:103" x14ac:dyDescent="0.3"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50"/>
      <c r="BN117" s="50"/>
      <c r="BO117" s="50"/>
      <c r="BP117" s="50"/>
      <c r="BQ117" s="50"/>
      <c r="BR117" s="50"/>
      <c r="BS117" s="50"/>
      <c r="BT117" s="50"/>
      <c r="BU117" s="50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/>
      <c r="CJ117" s="50"/>
      <c r="CK117" s="50"/>
      <c r="CL117" s="50"/>
      <c r="CM117" s="50"/>
      <c r="CN117" s="50"/>
      <c r="CO117" s="50"/>
      <c r="CP117" s="50"/>
      <c r="CQ117" s="50"/>
      <c r="CR117" s="50"/>
      <c r="CS117" s="50"/>
      <c r="CT117" s="50"/>
      <c r="CU117" s="50"/>
      <c r="CV117" s="50"/>
      <c r="CW117" s="50"/>
      <c r="CX117" s="50"/>
      <c r="CY117" s="50"/>
    </row>
    <row r="118" spans="3:103" x14ac:dyDescent="0.3"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50"/>
      <c r="BJ118" s="50"/>
      <c r="BK118" s="50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50"/>
      <c r="BX118" s="50"/>
      <c r="BY118" s="50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50"/>
      <c r="CM118" s="50"/>
      <c r="CN118" s="50"/>
      <c r="CO118" s="50"/>
      <c r="CP118" s="50"/>
      <c r="CQ118" s="50"/>
      <c r="CR118" s="50"/>
      <c r="CS118" s="50"/>
      <c r="CT118" s="50"/>
      <c r="CU118" s="50"/>
      <c r="CV118" s="50"/>
      <c r="CW118" s="50"/>
      <c r="CX118" s="50"/>
      <c r="CY118" s="50"/>
    </row>
    <row r="119" spans="3:103" x14ac:dyDescent="0.3"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50"/>
      <c r="BN119" s="50"/>
      <c r="BO119" s="50"/>
      <c r="BP119" s="50"/>
      <c r="BQ119" s="50"/>
      <c r="BR119" s="50"/>
      <c r="BS119" s="50"/>
      <c r="BT119" s="50"/>
      <c r="BU119" s="50"/>
      <c r="BV119" s="50"/>
      <c r="BW119" s="50"/>
      <c r="BX119" s="50"/>
      <c r="BY119" s="50"/>
      <c r="BZ119" s="50"/>
      <c r="CA119" s="50"/>
      <c r="CB119" s="50"/>
      <c r="CC119" s="50"/>
      <c r="CD119" s="50"/>
      <c r="CE119" s="50"/>
      <c r="CF119" s="50"/>
      <c r="CG119" s="50"/>
      <c r="CH119" s="50"/>
      <c r="CI119" s="50"/>
      <c r="CJ119" s="50"/>
      <c r="CK119" s="50"/>
      <c r="CL119" s="50"/>
      <c r="CM119" s="50"/>
      <c r="CN119" s="50"/>
      <c r="CO119" s="50"/>
      <c r="CP119" s="50"/>
      <c r="CQ119" s="50"/>
      <c r="CR119" s="50"/>
      <c r="CS119" s="50"/>
      <c r="CT119" s="50"/>
      <c r="CU119" s="50"/>
      <c r="CV119" s="50"/>
      <c r="CW119" s="50"/>
      <c r="CX119" s="50"/>
      <c r="CY119" s="50"/>
    </row>
    <row r="120" spans="3:103" x14ac:dyDescent="0.3"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0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</row>
    <row r="121" spans="3:103" x14ac:dyDescent="0.3"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50"/>
      <c r="BN121" s="50"/>
      <c r="BO121" s="50"/>
      <c r="BP121" s="50"/>
      <c r="BQ121" s="50"/>
      <c r="BR121" s="50"/>
      <c r="BS121" s="50"/>
      <c r="BT121" s="50"/>
      <c r="BU121" s="50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/>
      <c r="CJ121" s="50"/>
      <c r="CK121" s="50"/>
      <c r="CL121" s="50"/>
      <c r="CM121" s="50"/>
      <c r="CN121" s="50"/>
      <c r="CO121" s="50"/>
      <c r="CP121" s="50"/>
      <c r="CQ121" s="50"/>
      <c r="CR121" s="50"/>
      <c r="CS121" s="50"/>
      <c r="CT121" s="50"/>
      <c r="CU121" s="50"/>
      <c r="CV121" s="50"/>
      <c r="CW121" s="50"/>
      <c r="CX121" s="50"/>
      <c r="CY121" s="50"/>
    </row>
    <row r="122" spans="3:103" x14ac:dyDescent="0.3"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0"/>
      <c r="CO122" s="50"/>
      <c r="CP122" s="50"/>
      <c r="CQ122" s="50"/>
      <c r="CR122" s="50"/>
      <c r="CS122" s="50"/>
      <c r="CT122" s="50"/>
      <c r="CU122" s="50"/>
      <c r="CV122" s="50"/>
      <c r="CW122" s="50"/>
      <c r="CX122" s="50"/>
      <c r="CY122" s="50"/>
    </row>
    <row r="123" spans="3:103" x14ac:dyDescent="0.3"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50"/>
      <c r="BJ123" s="50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50"/>
      <c r="BX123" s="50"/>
      <c r="BY123" s="50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50"/>
      <c r="CM123" s="50"/>
      <c r="CN123" s="50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</row>
    <row r="124" spans="3:103" x14ac:dyDescent="0.3"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0"/>
      <c r="CO124" s="50"/>
      <c r="CP124" s="50"/>
      <c r="CQ124" s="50"/>
      <c r="CR124" s="50"/>
      <c r="CS124" s="50"/>
      <c r="CT124" s="50"/>
      <c r="CU124" s="50"/>
      <c r="CV124" s="50"/>
      <c r="CW124" s="50"/>
      <c r="CX124" s="50"/>
      <c r="CY124" s="50"/>
    </row>
    <row r="125" spans="3:103" x14ac:dyDescent="0.3"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0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</row>
    <row r="126" spans="3:103" x14ac:dyDescent="0.3"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  <c r="BX126" s="50"/>
      <c r="BY126" s="50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0"/>
      <c r="CO126" s="50"/>
      <c r="CP126" s="50"/>
      <c r="CQ126" s="50"/>
      <c r="CR126" s="50"/>
      <c r="CS126" s="50"/>
      <c r="CT126" s="50"/>
      <c r="CU126" s="50"/>
      <c r="CV126" s="50"/>
      <c r="CW126" s="50"/>
      <c r="CX126" s="50"/>
      <c r="CY126" s="50"/>
    </row>
    <row r="127" spans="3:103" x14ac:dyDescent="0.3"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T127" s="50"/>
      <c r="BU127" s="50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0"/>
      <c r="CO127" s="50"/>
      <c r="CP127" s="50"/>
      <c r="CQ127" s="50"/>
      <c r="CR127" s="50"/>
      <c r="CS127" s="50"/>
      <c r="CT127" s="50"/>
      <c r="CU127" s="50"/>
      <c r="CV127" s="50"/>
      <c r="CW127" s="50"/>
      <c r="CX127" s="50"/>
      <c r="CY127" s="50"/>
    </row>
    <row r="128" spans="3:103" ht="15" thickBot="1" x14ac:dyDescent="0.35"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  <c r="BC128" s="51"/>
      <c r="BD128" s="51"/>
      <c r="BE128" s="51"/>
      <c r="BF128" s="51"/>
      <c r="BG128" s="51"/>
      <c r="BH128" s="51"/>
      <c r="BI128" s="51"/>
      <c r="BJ128" s="51"/>
      <c r="BK128" s="51"/>
      <c r="BL128" s="51"/>
      <c r="BM128" s="51"/>
      <c r="BN128" s="51"/>
      <c r="BO128" s="51"/>
      <c r="BP128" s="51"/>
      <c r="BQ128" s="51"/>
      <c r="BR128" s="51"/>
      <c r="BS128" s="51"/>
      <c r="BT128" s="51"/>
      <c r="BU128" s="51"/>
      <c r="BV128" s="51"/>
      <c r="BW128" s="51"/>
      <c r="BX128" s="51"/>
      <c r="BY128" s="51"/>
      <c r="BZ128" s="51"/>
      <c r="CA128" s="51"/>
      <c r="CB128" s="51"/>
      <c r="CC128" s="51"/>
      <c r="CD128" s="51"/>
      <c r="CE128" s="51"/>
      <c r="CF128" s="51"/>
      <c r="CG128" s="51"/>
      <c r="CH128" s="51"/>
      <c r="CI128" s="51"/>
      <c r="CJ128" s="51"/>
      <c r="CK128" s="51"/>
      <c r="CL128" s="51"/>
      <c r="CM128" s="51"/>
      <c r="CN128" s="51"/>
      <c r="CO128" s="51"/>
      <c r="CP128" s="51"/>
      <c r="CQ128" s="51"/>
      <c r="CR128" s="51"/>
      <c r="CS128" s="51"/>
      <c r="CT128" s="51"/>
      <c r="CU128" s="51"/>
      <c r="CV128" s="51"/>
      <c r="CW128" s="51"/>
      <c r="CX128" s="51"/>
      <c r="CY128" s="51"/>
    </row>
    <row r="129" spans="3:103" x14ac:dyDescent="0.3"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2"/>
      <c r="CQ129" s="52"/>
      <c r="CR129" s="52"/>
      <c r="CS129" s="52"/>
      <c r="CT129" s="52"/>
      <c r="CU129" s="52"/>
      <c r="CV129" s="52"/>
      <c r="CW129" s="52"/>
      <c r="CX129" s="52"/>
      <c r="CY129" s="52"/>
    </row>
    <row r="130" spans="3:103" ht="15" thickBot="1" x14ac:dyDescent="0.35"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  <c r="AW130" s="51"/>
      <c r="AX130" s="51"/>
      <c r="AY130" s="51"/>
      <c r="AZ130" s="51"/>
      <c r="BA130" s="51"/>
      <c r="BB130" s="51"/>
      <c r="BC130" s="51"/>
      <c r="BD130" s="51"/>
      <c r="BE130" s="51"/>
      <c r="BF130" s="51"/>
      <c r="BG130" s="51"/>
      <c r="BH130" s="51"/>
      <c r="BI130" s="51"/>
      <c r="BJ130" s="51"/>
      <c r="BK130" s="51"/>
      <c r="BL130" s="51"/>
      <c r="BM130" s="51"/>
      <c r="BN130" s="51"/>
      <c r="BO130" s="51"/>
      <c r="BP130" s="51"/>
      <c r="BQ130" s="51"/>
      <c r="BR130" s="51"/>
      <c r="BS130" s="51"/>
      <c r="BT130" s="51"/>
      <c r="BU130" s="51"/>
      <c r="BV130" s="51"/>
      <c r="BW130" s="51"/>
      <c r="BX130" s="51"/>
      <c r="BY130" s="51"/>
      <c r="BZ130" s="51"/>
      <c r="CA130" s="51"/>
      <c r="CB130" s="51"/>
      <c r="CC130" s="51"/>
      <c r="CD130" s="51"/>
      <c r="CE130" s="51"/>
      <c r="CF130" s="51"/>
      <c r="CG130" s="51"/>
      <c r="CH130" s="51"/>
      <c r="CI130" s="51"/>
      <c r="CJ130" s="51"/>
      <c r="CK130" s="51"/>
      <c r="CL130" s="51"/>
      <c r="CM130" s="51"/>
      <c r="CN130" s="51"/>
      <c r="CO130" s="51"/>
      <c r="CP130" s="51"/>
      <c r="CQ130" s="51"/>
      <c r="CR130" s="51"/>
      <c r="CS130" s="51"/>
      <c r="CT130" s="51"/>
      <c r="CU130" s="51"/>
      <c r="CV130" s="51"/>
      <c r="CW130" s="51"/>
      <c r="CX130" s="51"/>
      <c r="CY130" s="51"/>
    </row>
    <row r="131" spans="3:103" x14ac:dyDescent="0.3"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50"/>
      <c r="BJ131" s="50"/>
      <c r="BK131" s="50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50"/>
      <c r="BX131" s="50"/>
      <c r="BY131" s="50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50"/>
      <c r="CM131" s="50"/>
      <c r="CN131" s="50"/>
      <c r="CO131" s="50"/>
      <c r="CP131" s="50"/>
      <c r="CQ131" s="50"/>
      <c r="CR131" s="50"/>
      <c r="CS131" s="50"/>
      <c r="CT131" s="50"/>
      <c r="CU131" s="50"/>
      <c r="CV131" s="50"/>
      <c r="CW131" s="50"/>
      <c r="CX131" s="50"/>
      <c r="CY131" s="50"/>
    </row>
    <row r="132" spans="3:103" x14ac:dyDescent="0.3"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  <c r="CO132" s="50"/>
      <c r="CP132" s="50"/>
      <c r="CQ132" s="50"/>
      <c r="CR132" s="50"/>
      <c r="CS132" s="50"/>
      <c r="CT132" s="50"/>
      <c r="CU132" s="50"/>
      <c r="CV132" s="50"/>
      <c r="CW132" s="50"/>
      <c r="CX132" s="50"/>
      <c r="CY132" s="50"/>
    </row>
  </sheetData>
  <mergeCells count="11">
    <mergeCell ref="AG3:AK3"/>
    <mergeCell ref="I3:M3"/>
    <mergeCell ref="C3:G3"/>
    <mergeCell ref="O3:S3"/>
    <mergeCell ref="U3:Y3"/>
    <mergeCell ref="AA3:AE3"/>
    <mergeCell ref="AM3:AQ3"/>
    <mergeCell ref="AS3:AW3"/>
    <mergeCell ref="AY3:BC3"/>
    <mergeCell ref="BE3:BI3"/>
    <mergeCell ref="BK3:BO3"/>
  </mergeCells>
  <conditionalFormatting sqref="C6:E35">
    <cfRule type="cellIs" dxfId="11" priority="10" operator="lessThan">
      <formula>$C$5/2</formula>
    </cfRule>
    <cfRule type="cellIs" dxfId="10" priority="11" operator="greaterThan">
      <formula>$C$5/2</formula>
    </cfRule>
    <cfRule type="cellIs" dxfId="9" priority="12" operator="equal">
      <formula>$C$5/2</formula>
    </cfRule>
  </conditionalFormatting>
  <conditionalFormatting sqref="I6:K35">
    <cfRule type="cellIs" dxfId="8" priority="7" operator="lessThan">
      <formula>$I$5/2</formula>
    </cfRule>
    <cfRule type="cellIs" dxfId="7" priority="8" operator="greaterThan">
      <formula>$I$5/2</formula>
    </cfRule>
    <cfRule type="cellIs" dxfId="6" priority="9" operator="equal">
      <formula>$I$5/2</formula>
    </cfRule>
  </conditionalFormatting>
  <conditionalFormatting sqref="O6:Q35">
    <cfRule type="cellIs" dxfId="5" priority="4" operator="lessThan">
      <formula>$O$5/2</formula>
    </cfRule>
    <cfRule type="cellIs" dxfId="4" priority="5" operator="greaterThan">
      <formula>$O$5/2</formula>
    </cfRule>
    <cfRule type="cellIs" dxfId="3" priority="6" operator="equal">
      <formula>$O$5/2</formula>
    </cfRule>
  </conditionalFormatting>
  <conditionalFormatting sqref="U6:W35">
    <cfRule type="cellIs" dxfId="2" priority="1" operator="lessThan">
      <formula>$U$5/2</formula>
    </cfRule>
    <cfRule type="cellIs" dxfId="1" priority="2" operator="greaterThan">
      <formula>$U$5/2</formula>
    </cfRule>
    <cfRule type="cellIs" dxfId="0" priority="3" operator="equal">
      <formula>$U$5/2</formula>
    </cfRule>
  </conditionalFormatting>
  <conditionalFormatting sqref="BE6:BJ35">
    <cfRule type="colorScale" priority="13">
      <colorScale>
        <cfvo type="min"/>
        <cfvo type="formula" val="$O$5/2"/>
        <cfvo type="max"/>
        <color rgb="FFF8696B"/>
        <color rgb="FFFFEB84"/>
        <color rgb="FF63BE7B"/>
      </colorScale>
    </cfRule>
  </conditionalFormatting>
  <conditionalFormatting sqref="BK6:BO35">
    <cfRule type="colorScale" priority="16">
      <colorScale>
        <cfvo type="min"/>
        <cfvo type="formula" val="$BK$5/2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  <ignoredErrors>
    <ignoredError sqref="AW1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Français</vt:lpstr>
      <vt:lpstr>Math</vt:lpstr>
      <vt:lpstr>Autres +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 Samblanx</dc:creator>
  <cp:lastModifiedBy>Nicolas De Samblanx</cp:lastModifiedBy>
  <dcterms:created xsi:type="dcterms:W3CDTF">2023-06-12T12:34:38Z</dcterms:created>
  <dcterms:modified xsi:type="dcterms:W3CDTF">2025-03-31T07:48:09Z</dcterms:modified>
</cp:coreProperties>
</file>