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ml.chartshapes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3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adminoissel-my.sharepoint.com/personal/emeric_berrube_stag-oissel_epnak_org/Documents/Bureau/Formation/Culture pro/Feuilles types/Feuilles/"/>
    </mc:Choice>
  </mc:AlternateContent>
  <xr:revisionPtr revIDLastSave="0" documentId="8_{F533CF57-B9DB-474F-82B0-8BDF169EE87A}" xr6:coauthVersionLast="47" xr6:coauthVersionMax="47" xr10:uidLastSave="{00000000-0000-0000-0000-000000000000}"/>
  <bookViews>
    <workbookView xWindow="-120" yWindow="-120" windowWidth="29040" windowHeight="15720" xr2:uid="{77653C2E-CC67-4CFC-AC78-47F836AE82D1}"/>
  </bookViews>
  <sheets>
    <sheet name="Etude Thermique 3,0" sheetId="1" r:id="rId1"/>
    <sheet name="Température de point de rosée" sheetId="2" r:id="rId2"/>
    <sheet name="Nomenclature + Rsx Murs" sheetId="3" r:id="rId3"/>
    <sheet name="Correspondance Diagramme" sheetId="4" r:id="rId4"/>
    <sheet name="Corresp Rosée" sheetId="5" r:id="rId5"/>
  </sheets>
  <definedNames>
    <definedName name="_xlnm._FilterDatabase" localSheetId="2" hidden="1">'Nomenclature + Rsx Murs'!$A$1:$A$245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22" i="1" l="1"/>
  <c r="S24" i="1"/>
  <c r="Q24" i="1"/>
  <c r="P24" i="1"/>
  <c r="M24" i="1"/>
  <c r="O23" i="1"/>
  <c r="Y49" i="1"/>
  <c r="Y50" i="1"/>
  <c r="G5" i="1"/>
  <c r="Y56" i="1" s="1"/>
  <c r="Y55" i="1"/>
  <c r="Z49" i="1"/>
  <c r="C8" i="1"/>
  <c r="E5" i="1"/>
  <c r="F5" i="1" s="1"/>
  <c r="E11" i="1"/>
  <c r="F11" i="1" s="1"/>
  <c r="D7" i="1"/>
  <c r="D8" i="1"/>
  <c r="D9" i="1"/>
  <c r="D10" i="1"/>
  <c r="D6" i="1"/>
  <c r="C7" i="1"/>
  <c r="C9" i="1"/>
  <c r="C10" i="1"/>
  <c r="C6" i="1"/>
  <c r="E6" i="1" s="1"/>
  <c r="E71" i="1"/>
  <c r="E74" i="1" s="1"/>
  <c r="B245" i="3"/>
  <c r="B244" i="3"/>
  <c r="B125" i="3"/>
  <c r="D73" i="1"/>
  <c r="D72" i="1"/>
  <c r="L19" i="1"/>
  <c r="C74" i="1" s="1"/>
  <c r="K19" i="1"/>
  <c r="C71" i="1" s="1"/>
  <c r="G12" i="1" l="1"/>
  <c r="E10" i="1"/>
  <c r="E9" i="1"/>
  <c r="E8" i="1"/>
  <c r="F8" i="1" s="1"/>
  <c r="E7" i="1"/>
  <c r="F7" i="1" s="1"/>
  <c r="F6" i="1"/>
  <c r="AC10" i="1"/>
  <c r="AC11" i="1"/>
  <c r="C17" i="1"/>
  <c r="C72" i="1"/>
  <c r="E72" i="1" s="1"/>
  <c r="C73" i="1"/>
  <c r="C19" i="1"/>
  <c r="G6" i="1" l="1"/>
  <c r="AB13" i="1"/>
  <c r="AB11" i="1"/>
  <c r="AB15" i="1"/>
  <c r="AB22" i="1"/>
  <c r="AB19" i="1"/>
  <c r="AB17" i="1"/>
  <c r="F10" i="1"/>
  <c r="G11" i="1"/>
  <c r="F9" i="1"/>
  <c r="G10" i="1"/>
  <c r="G8" i="1"/>
  <c r="G7" i="1"/>
  <c r="Y54" i="1" s="1"/>
  <c r="G9" i="1"/>
  <c r="C18" i="1"/>
  <c r="E73" i="1"/>
  <c r="E12" i="1"/>
  <c r="AB14" i="1" l="1"/>
  <c r="AB16" i="1"/>
  <c r="Y53" i="1"/>
  <c r="AB20" i="1"/>
  <c r="Y51" i="1"/>
  <c r="AB18" i="1"/>
  <c r="Y52" i="1"/>
  <c r="AB10" i="1"/>
  <c r="AB12" i="1"/>
  <c r="K14" i="1"/>
  <c r="H6" i="1" s="1"/>
  <c r="F13" i="1"/>
  <c r="K15" i="1" s="1"/>
  <c r="H7" i="1" l="1"/>
  <c r="H8" i="1"/>
  <c r="H11" i="1"/>
  <c r="H9" i="1"/>
  <c r="I6" i="1"/>
  <c r="Z50" i="1" s="1"/>
  <c r="H12" i="1"/>
  <c r="H10" i="1"/>
  <c r="I7" i="1" l="1"/>
  <c r="Z51" i="1" s="1"/>
  <c r="AC14" i="1"/>
  <c r="AC15" i="1"/>
  <c r="K5" i="1"/>
  <c r="I8" i="1" l="1"/>
  <c r="Z52" i="1" s="1"/>
  <c r="AC12" i="1"/>
  <c r="AC13" i="1"/>
  <c r="I9" i="1" l="1"/>
  <c r="Z53" i="1" s="1"/>
  <c r="AC17" i="1"/>
  <c r="AC16" i="1"/>
  <c r="I10" i="1" l="1"/>
  <c r="Z54" i="1" s="1"/>
  <c r="AC19" i="1"/>
  <c r="AC18" i="1"/>
  <c r="I11" i="1" l="1"/>
  <c r="Z55" i="1" s="1"/>
  <c r="AC22" i="1"/>
  <c r="AC20" i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3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</futureMetadata>
  <valueMetadata count="3">
    <bk>
      <rc t="1" v="0"/>
    </bk>
    <bk>
      <rc t="1" v="1"/>
    </bk>
    <bk>
      <rc t="1" v="2"/>
    </bk>
  </valueMetadata>
</metadata>
</file>

<file path=xl/sharedStrings.xml><?xml version="1.0" encoding="utf-8"?>
<sst xmlns="http://schemas.openxmlformats.org/spreadsheetml/2006/main" count="304" uniqueCount="267">
  <si>
    <t>Désignations</t>
  </si>
  <si>
    <t>Epaisseur (m)</t>
  </si>
  <si>
    <r>
      <t xml:space="preserve">l </t>
    </r>
    <r>
      <rPr>
        <b/>
        <sz val="16"/>
        <color theme="0"/>
        <rFont val="Aptos Narrow"/>
        <family val="2"/>
        <scheme val="minor"/>
      </rPr>
      <t>(W/m.K)</t>
    </r>
  </si>
  <si>
    <t>R (m².K/W)</t>
  </si>
  <si>
    <t>U =1/R (W/m².K)</t>
  </si>
  <si>
    <r>
      <t>ΔΘ</t>
    </r>
    <r>
      <rPr>
        <b/>
        <sz val="16"/>
        <color theme="0"/>
        <rFont val="Aptos Narrow"/>
        <family val="2"/>
        <scheme val="minor"/>
      </rPr>
      <t xml:space="preserve"> par élément</t>
    </r>
  </si>
  <si>
    <t>Température en °C</t>
  </si>
  <si>
    <r>
      <t xml:space="preserve">Zone de </t>
    </r>
    <r>
      <rPr>
        <b/>
        <sz val="16"/>
        <color theme="0"/>
        <rFont val="Aptos Narrow"/>
        <family val="2"/>
      </rPr>
      <t>Θ</t>
    </r>
  </si>
  <si>
    <t>ΔΘ totale</t>
  </si>
  <si>
    <t>Rsi →</t>
  </si>
  <si>
    <t>T°int</t>
  </si>
  <si>
    <t>Enduit de plâtre 15 mm</t>
  </si>
  <si>
    <t>T°si</t>
  </si>
  <si>
    <t>Brique de doublage</t>
  </si>
  <si>
    <t>T°1</t>
  </si>
  <si>
    <t>Laine de verre standard ép. 10 cm</t>
  </si>
  <si>
    <t>T°2</t>
  </si>
  <si>
    <t>Bloc en béton creux 500x225x200 mm</t>
  </si>
  <si>
    <t>T°3</t>
  </si>
  <si>
    <t>Enduit extérieur 10 mm</t>
  </si>
  <si>
    <t>T°4</t>
  </si>
  <si>
    <t>T°si2</t>
  </si>
  <si>
    <r>
      <t>R</t>
    </r>
    <r>
      <rPr>
        <b/>
        <vertAlign val="subscript"/>
        <sz val="16"/>
        <color theme="1"/>
        <rFont val="Aptos Narrow"/>
        <family val="2"/>
        <scheme val="minor"/>
      </rPr>
      <t>Global</t>
    </r>
    <r>
      <rPr>
        <b/>
        <sz val="16"/>
        <color theme="1"/>
        <rFont val="Aptos Narrow"/>
        <family val="2"/>
        <scheme val="minor"/>
      </rPr>
      <t xml:space="preserve"> </t>
    </r>
    <r>
      <rPr>
        <b/>
        <sz val="16"/>
        <color theme="1"/>
        <rFont val="Aptos Narrow"/>
        <family val="2"/>
      </rPr>
      <t>→</t>
    </r>
  </si>
  <si>
    <t>T°int2</t>
  </si>
  <si>
    <r>
      <t xml:space="preserve">U=1/R </t>
    </r>
    <r>
      <rPr>
        <b/>
        <sz val="16"/>
        <color theme="0"/>
        <rFont val="Aptos Narrow"/>
        <family val="2"/>
      </rPr>
      <t>→</t>
    </r>
  </si>
  <si>
    <r>
      <rPr>
        <b/>
        <sz val="16"/>
        <color theme="0"/>
        <rFont val="Aptos Narrow"/>
        <family val="2"/>
      </rPr>
      <t>Φ</t>
    </r>
    <r>
      <rPr>
        <b/>
        <sz val="16"/>
        <color theme="0"/>
        <rFont val="Calibri"/>
        <family val="2"/>
      </rPr>
      <t>=Ti-Te/R</t>
    </r>
    <r>
      <rPr>
        <b/>
        <vertAlign val="subscript"/>
        <sz val="16"/>
        <color theme="0"/>
        <rFont val="Calibri"/>
        <family val="2"/>
      </rPr>
      <t>Global</t>
    </r>
  </si>
  <si>
    <r>
      <rPr>
        <b/>
        <sz val="16"/>
        <color theme="0"/>
        <rFont val="Aptos Narrow"/>
        <family val="2"/>
      </rPr>
      <t>É</t>
    </r>
    <r>
      <rPr>
        <b/>
        <sz val="16"/>
        <color theme="0"/>
        <rFont val="Aptos Narrow"/>
        <family val="2"/>
        <scheme val="minor"/>
      </rPr>
      <t xml:space="preserve">paisseur en m                                                                                               e=R x </t>
    </r>
    <r>
      <rPr>
        <b/>
        <sz val="16"/>
        <color theme="0"/>
        <rFont val="Aptos Narrow"/>
        <family val="2"/>
      </rPr>
      <t>λ</t>
    </r>
  </si>
  <si>
    <t>Gain  en %</t>
  </si>
  <si>
    <r>
      <rPr>
        <sz val="16"/>
        <color theme="1"/>
        <rFont val="Aptos Narrow"/>
        <family val="2"/>
      </rPr>
      <t>É</t>
    </r>
    <r>
      <rPr>
        <sz val="13.6"/>
        <color theme="1"/>
        <rFont val="Aptos Narrow"/>
        <family val="2"/>
      </rPr>
      <t xml:space="preserve">paisseur </t>
    </r>
    <r>
      <rPr>
        <sz val="16"/>
        <color theme="1"/>
        <rFont val="Aptos Narrow"/>
        <family val="2"/>
        <scheme val="minor"/>
      </rPr>
      <t>Doublage</t>
    </r>
  </si>
  <si>
    <t>U Maxi</t>
  </si>
  <si>
    <t>Résistance thermique Doublage</t>
  </si>
  <si>
    <t>Humidité relative</t>
  </si>
  <si>
    <t>Epaisseur du mur</t>
  </si>
  <si>
    <t>Point de rosée</t>
  </si>
  <si>
    <t>DPE = Diagnostique de performance énergétique</t>
  </si>
  <si>
    <t>B.B.C = Bâtiment Basse Consommation</t>
  </si>
  <si>
    <t>T°7</t>
  </si>
  <si>
    <t>T°se</t>
  </si>
  <si>
    <t>T°ext</t>
  </si>
  <si>
    <t>Température (°C)</t>
  </si>
  <si>
    <t>Humidité relative (%)</t>
  </si>
  <si>
    <t>Correspodance
diagramme</t>
  </si>
  <si>
    <t>RH (%)</t>
  </si>
  <si>
    <t>Température</t>
  </si>
  <si>
    <t>Désigantion murs</t>
  </si>
  <si>
    <r>
      <rPr>
        <b/>
        <sz val="11"/>
        <rFont val="GreekC"/>
      </rPr>
      <t>l</t>
    </r>
    <r>
      <rPr>
        <b/>
        <sz val="11"/>
        <rFont val="Tw Cen MT"/>
        <family val="2"/>
      </rPr>
      <t xml:space="preserve"> (W/m,K)</t>
    </r>
  </si>
  <si>
    <t>Epaisseur en m</t>
  </si>
  <si>
    <t>Aluminium</t>
  </si>
  <si>
    <t>Ardoise</t>
  </si>
  <si>
    <t>Asphalte sablé</t>
  </si>
  <si>
    <t>Balsa</t>
  </si>
  <si>
    <t>Basalte 04</t>
  </si>
  <si>
    <t>Basalte 08</t>
  </si>
  <si>
    <t>Béton armé et mortier</t>
  </si>
  <si>
    <t>Béton banché</t>
  </si>
  <si>
    <t>Béton caverneux - granulats de schistes expansés Granulex®</t>
  </si>
  <si>
    <t>Béton cellulaire collé - EnergieBloc - Cellumat</t>
  </si>
  <si>
    <t>Béton cellulaire collé - Passivbloc -Cellumat</t>
  </si>
  <si>
    <t>Béton cellulaire collé - Thermo - Ytong</t>
  </si>
  <si>
    <t>Béton de perlite ou de vermiculite</t>
  </si>
  <si>
    <t>Béton de ponce naturelle - TECHNITHERM</t>
  </si>
  <si>
    <t>Béton de vermiculite</t>
  </si>
  <si>
    <t>Béton de vermiculite (préfa. Usine)</t>
  </si>
  <si>
    <t>0.24</t>
  </si>
  <si>
    <t>Béton fibragglo (plaque) - Knauf - Fibralith</t>
  </si>
  <si>
    <t>Béton plein</t>
  </si>
  <si>
    <t>Béton plein - Bétons de granulats lourds de laitier de hauts fourneaux de Lorraine</t>
  </si>
  <si>
    <t>Béton plein - Bétons de granulats lourds siliceux, silico-calcaires et calcaires</t>
  </si>
  <si>
    <t>Béton plein (laitier granulé)</t>
  </si>
  <si>
    <t>Béton plein armé 20 cm</t>
  </si>
  <si>
    <t>Béton plein armé 22 cm</t>
  </si>
  <si>
    <t>Béton plein d'argile expansée</t>
  </si>
  <si>
    <t>Béton traité à l'autoclave</t>
  </si>
  <si>
    <t>Bitume</t>
  </si>
  <si>
    <t>Bloc de béton de bois - Isolabloc -TH36 + TH31 (graphité) 22+14</t>
  </si>
  <si>
    <t>Bloc de béton de bois - Isolabloc -TH36 + TH31 (graphité) 22+18</t>
  </si>
  <si>
    <t>Bloc de béton de bois - Isolabloc -TH36 + TH31 (graphité) 25+14</t>
  </si>
  <si>
    <t>Bloc de béton de bois - Isolabloc -TH36 + TH31 (graphité) 25+18</t>
  </si>
  <si>
    <t>Bloc de pierre ponce - Cogetherm</t>
  </si>
  <si>
    <t> 0,35</t>
  </si>
  <si>
    <t>Bloc en béton creux (3L) B50 500x200x200 mm FABTHERM ECO</t>
  </si>
  <si>
    <t>Bloc en béton creux 1 rangée d'alvéoles 500x100x200 mm</t>
  </si>
  <si>
    <t>Bloc en béton creux 1 rangée d'alvéoles 500x125x200 mm</t>
  </si>
  <si>
    <t>Bloc en béton creux 1 rangée d'alvéoles 500x200x200 mm</t>
  </si>
  <si>
    <t>Bloc en béton creux 1 rangée d'alvéoles 500x250x200 mm</t>
  </si>
  <si>
    <t>Bloc en béton creux 1 rangée d'alvéoles 500x50x200 mm</t>
  </si>
  <si>
    <t>Bloc en béton creux 1 rangée d'alvéoles 500x75x200 mm</t>
  </si>
  <si>
    <t>Bloc en béton creux mince 500x200x200 mm</t>
  </si>
  <si>
    <t>Bloc en béton creux B40  500x200x200</t>
  </si>
  <si>
    <t>Bloc en béton creux B40 500x150x200 mm</t>
  </si>
  <si>
    <t>Bloc en béton creux B40 500x175x200 mm</t>
  </si>
  <si>
    <t>Bloc en béton creux B40 500x75x200 mm</t>
  </si>
  <si>
    <t>Bloc en béton creux profil H 3 rangées d'alvéoles 500x200x200 mm</t>
  </si>
  <si>
    <t>Bloc en béton creux profil H 3 rangées d'alvéoles 500x250x200 mm</t>
  </si>
  <si>
    <t>Bloc en béton creux profil H 3 rangées d'alvéoles 500x275x200 mm</t>
  </si>
  <si>
    <t>Bloc en béton creux TRADITIONNEL 500x200x200 mm</t>
  </si>
  <si>
    <t>Bloc en béton creux TRADITIONNEL 500x225x200 mm</t>
  </si>
  <si>
    <t>Bois - Feuillus légers - Tilleul, bouleau, érable, et résineux mi-lourds : pins sylvestre et maritime</t>
  </si>
  <si>
    <t>Bois - Feuillus mi-lourds - Hêtre, frêne, etc. et résineux très lourds : pitchpin</t>
  </si>
  <si>
    <t>Bois - Panneaux contreplaqués et lattés - Okoumé ou peuplier</t>
  </si>
  <si>
    <t>Bois - Panneaux contreplaqués et lattés - Pins maritimes ou d'Orégon</t>
  </si>
  <si>
    <t>Bois - Sciure sèche - 25cm</t>
  </si>
  <si>
    <t>Bois - Sciure sèche - 32cm</t>
  </si>
  <si>
    <t>Bois (Fibre de)</t>
  </si>
  <si>
    <t>Bois de cèdre</t>
  </si>
  <si>
    <t>Bois de chêne</t>
  </si>
  <si>
    <t>Bois de noyer (0,65 g/cm³)</t>
  </si>
  <si>
    <t>Bois de pin (parallèlement aux fibres)</t>
  </si>
  <si>
    <t>Bois de pin (perpendiculairement aux fibres)</t>
  </si>
  <si>
    <t>Brique à coller bgv’costo th+ 500x200x314 mm</t>
  </si>
  <si>
    <t>Brique à coller bgv’S25 500x250x274 mm</t>
  </si>
  <si>
    <t>Brique à coller bgv’thermo 500x200x314 mm</t>
  </si>
  <si>
    <t>Brique à coller bgv’thermo+ 500x200x314 mm</t>
  </si>
  <si>
    <t>Brique à coller bgv’uno 570x200x314 mm</t>
  </si>
  <si>
    <r>
      <t>Brique à coller bgv</t>
    </r>
    <r>
      <rPr>
        <vertAlign val="superscript"/>
        <sz val="11"/>
        <color theme="1"/>
        <rFont val="Tw Cen MT"/>
        <family val="2"/>
      </rPr>
      <t>15</t>
    </r>
    <r>
      <rPr>
        <sz val="11"/>
        <color theme="1"/>
        <rFont val="Tw Cen MT"/>
        <family val="2"/>
      </rPr>
      <t xml:space="preserve"> 500x150x274 mm</t>
    </r>
  </si>
  <si>
    <r>
      <t>Brique à coller mono’mur</t>
    </r>
    <r>
      <rPr>
        <vertAlign val="superscript"/>
        <sz val="11"/>
        <color theme="1"/>
        <rFont val="Tw Cen MT"/>
        <family val="2"/>
      </rPr>
      <t xml:space="preserve">30 </t>
    </r>
    <r>
      <rPr>
        <sz val="11"/>
        <color theme="1"/>
        <rFont val="Tw Cen MT"/>
        <family val="2"/>
      </rPr>
      <t>300x300x212 mm</t>
    </r>
  </si>
  <si>
    <r>
      <t>Brique à coller mono’mur</t>
    </r>
    <r>
      <rPr>
        <vertAlign val="superscript"/>
        <sz val="11"/>
        <color theme="1"/>
        <rFont val="Tw Cen MT"/>
        <family val="2"/>
      </rPr>
      <t xml:space="preserve">37,5 </t>
    </r>
    <r>
      <rPr>
        <sz val="11"/>
        <color theme="1"/>
        <rFont val="Tw Cen MT"/>
        <family val="2"/>
      </rPr>
      <t>275x375x212 mm</t>
    </r>
  </si>
  <si>
    <t>Brique à maçonner éco’bric 570x200x300 mm</t>
  </si>
  <si>
    <t>Brique à maçonner thermo’bric G7 570x200x300 mm</t>
  </si>
  <si>
    <t>Brique bgv'primo 500x200x314 mm</t>
  </si>
  <si>
    <t>Brique creuse</t>
  </si>
  <si>
    <t>Brique pleine</t>
  </si>
  <si>
    <t>Brique de terre cuite ép. 5 cm</t>
  </si>
  <si>
    <t>Brique silico-calcaire</t>
  </si>
  <si>
    <t xml:space="preserve">0.075 </t>
  </si>
  <si>
    <t>1.0</t>
  </si>
  <si>
    <t>Calibel SPV 10 ; Réf : 10753</t>
  </si>
  <si>
    <t>Calibel SPV 10 ; Réf : 11653</t>
  </si>
  <si>
    <t>Calibel SPV 10 ; Réf : 11552</t>
  </si>
  <si>
    <t>Calibel SPV 10 ; Réf : 11152</t>
  </si>
  <si>
    <t>Chanvre (Brique de) CHANVRIBLOC</t>
  </si>
  <si>
    <t>Chanvre (Fibre de) murs</t>
  </si>
  <si>
    <t>Chanvre (Fibre de) Rampants</t>
  </si>
  <si>
    <t>Crépi</t>
  </si>
  <si>
    <t>Dalle béton</t>
  </si>
  <si>
    <t>Enduit Chaux</t>
  </si>
  <si>
    <t>Enduit Ciment</t>
  </si>
  <si>
    <t>Enduit extérieur 20 mm</t>
  </si>
  <si>
    <t>Enduit extérieur 30 mm</t>
  </si>
  <si>
    <t>Enduit de plâtre 1mm</t>
  </si>
  <si>
    <t>Enduit de plâtre</t>
  </si>
  <si>
    <t>fibrociment CÉDRAL relief (brun ou vanille)</t>
  </si>
  <si>
    <t>Gneiss</t>
  </si>
  <si>
    <t>Granit</t>
  </si>
  <si>
    <t>Granite</t>
  </si>
  <si>
    <t>Gravillons pour terrasse</t>
  </si>
  <si>
    <t>Grès (silice)</t>
  </si>
  <si>
    <t>Grès calcarifère</t>
  </si>
  <si>
    <t>Grès quartzeux</t>
  </si>
  <si>
    <t>Laine de mouton</t>
  </si>
  <si>
    <t>Laine de roche classe RA</t>
  </si>
  <si>
    <t>Laine de roche 1 + 2</t>
  </si>
  <si>
    <t>Laine de roche 1 + 3</t>
  </si>
  <si>
    <t>Laine de roche RB3 ép. 6 cm</t>
  </si>
  <si>
    <t>Laine de Roche standard 140 mm</t>
  </si>
  <si>
    <t>Laine de roche Deltarock</t>
  </si>
  <si>
    <t>Laine de roche Rockciel 0,22 mm</t>
  </si>
  <si>
    <t>Laine de roche Rockmur 14 mm</t>
  </si>
  <si>
    <t>Laine de roche Rockplus</t>
  </si>
  <si>
    <t>Laine de verre GR32</t>
  </si>
  <si>
    <t>Laine de verre Isoconfort 32 KRAFT 200mm</t>
  </si>
  <si>
    <t>Laine de verre revêtue kraft Acoustiplus 032 120</t>
  </si>
  <si>
    <t>Laine de verre standard</t>
  </si>
  <si>
    <t>Laine de verre revêtue kraft GR 30 100 mm + pare vapeur</t>
  </si>
  <si>
    <t>Laine de verre revêtue kraft GR 30 100 mm</t>
  </si>
  <si>
    <t>Laine de verre revêtue kraft URSA MRK 40 200</t>
  </si>
  <si>
    <t>Laine de verre semi-rigide roulé PRK 32</t>
  </si>
  <si>
    <t>Lame d'air 10 mm</t>
  </si>
  <si>
    <t>Lame d'air 20 mm</t>
  </si>
  <si>
    <t>Lame d'air 25 mm</t>
  </si>
  <si>
    <t>Lame d'air 30 mm</t>
  </si>
  <si>
    <t>Lame d'air 40 mm</t>
  </si>
  <si>
    <t>Lame d'air 5 mm</t>
  </si>
  <si>
    <t>Lame d'air 50 mm</t>
  </si>
  <si>
    <t>Liège comprimé</t>
  </si>
  <si>
    <t>Liège expansé aggloméré au brai</t>
  </si>
  <si>
    <t>Liège expansé pur</t>
  </si>
  <si>
    <t>Maçonnerie briques de laitier granulé  </t>
  </si>
  <si>
    <t>Maçonnerie briques perforées allégées</t>
  </si>
  <si>
    <t>Maçonnerie briques pleine, perforées à haute résistance </t>
  </si>
  <si>
    <t>Maçonnerie briques réfractaires perforées </t>
  </si>
  <si>
    <t>Maçonnerie briques réfractaires pleines </t>
  </si>
  <si>
    <t>Maçonnerie briques silico-calcaires  </t>
  </si>
  <si>
    <t>Marbre</t>
  </si>
  <si>
    <t>Meulière</t>
  </si>
  <si>
    <t>Mortier au plâtre et chaux </t>
  </si>
  <si>
    <t>Mortier de chaux  </t>
  </si>
  <si>
    <t>Mortier de ciment  </t>
  </si>
  <si>
    <t>Mousse de polyuréthane avec plaque Placo - Placotherm®+ 3.75 13+80</t>
  </si>
  <si>
    <t>Mousse de polyuréthane type Knauf Thane 24</t>
  </si>
  <si>
    <t>Mousse phénolique rigide</t>
  </si>
  <si>
    <t>Mousse Polyuréthane rigide - Murs  11cm</t>
  </si>
  <si>
    <t>Mousse Polyuréthane rigide - Murs  13cm</t>
  </si>
  <si>
    <t>Mousse Polyuréthane rigide - Murs 10cm</t>
  </si>
  <si>
    <t>Mousse rigide de polychlorure de vinyle Q2        -         MILLIFOAM® DIV80H2-1, thickness 3 mm (+10%) x sheets of 1220 mm x 610 mm</t>
  </si>
  <si>
    <t>Mousse rigide de polychlorure de vinyle Q2        -         MILLIFOAM® DIV80H2-1, thickness 2 mm (+10%) x sheets of 1220 mm x 610 mm</t>
  </si>
  <si>
    <t>Ouate de cellulose</t>
  </si>
  <si>
    <t>OSB panneau 10 mm</t>
  </si>
  <si>
    <t>Paille</t>
  </si>
  <si>
    <t>Paille comprimée</t>
  </si>
  <si>
    <t>Panneau d'aggloméré type OSB</t>
  </si>
  <si>
    <t>0.120</t>
  </si>
  <si>
    <t>Panneau de fibre de bois rigide - STEICOtherm SD</t>
  </si>
  <si>
    <t>Panneau en laine de verre revêtu d un surfaçage aluminium Panodal</t>
  </si>
  <si>
    <t>Panneau laine de verre kraft PURE 32 PP</t>
  </si>
  <si>
    <t>Panneaux sandwichs isothermes polyurethane</t>
  </si>
  <si>
    <t>Perlite - Brique alvéolaire (Poroton) - Weinerberger</t>
  </si>
  <si>
    <t>Perlite expansée</t>
  </si>
  <si>
    <t>0.045</t>
  </si>
  <si>
    <t>Pierre dure</t>
  </si>
  <si>
    <t>Pierre dure calcaire</t>
  </si>
  <si>
    <t>Pierre ferme</t>
  </si>
  <si>
    <t>Pierre ferme calcaire</t>
  </si>
  <si>
    <t>Pierre tendre</t>
  </si>
  <si>
    <t>Pierre tendre calcaire</t>
  </si>
  <si>
    <t>Pierre très dure</t>
  </si>
  <si>
    <t>Pierre très tendre</t>
  </si>
  <si>
    <t>Pisé</t>
  </si>
  <si>
    <t>Placoplatre® BA 6</t>
  </si>
  <si>
    <t>Placo BA 10</t>
  </si>
  <si>
    <t>Plaque de platre exercice ép.13 mm</t>
  </si>
  <si>
    <t>Placoplatre® BA 10</t>
  </si>
  <si>
    <t>Placo® Phonique Marine BA 13 (hydrofuge)</t>
  </si>
  <si>
    <t>Placoflam® BA13 (ignifuge)</t>
  </si>
  <si>
    <t>Placoplatre® BA13</t>
  </si>
  <si>
    <t>Plaque de plâtre R = 0,037 ep.13mm</t>
  </si>
  <si>
    <t>Placo® Activ'Air® BA 13</t>
  </si>
  <si>
    <t>Placo® Glasroc® H Ocean 13 (posé par 2)</t>
  </si>
  <si>
    <t>Placoflam® BA 15</t>
  </si>
  <si>
    <t>Placo® Duo'Tech® 25 Activ'Air®</t>
  </si>
  <si>
    <t>Placoplatre® BA18S (résistance mécanique)</t>
  </si>
  <si>
    <t>Placoplatre® BA 18S THD Activ'Air®</t>
  </si>
  <si>
    <t>Placoplatre® BA 25 Marine</t>
  </si>
  <si>
    <t>Planelle 3A 570x65x250 mm</t>
  </si>
  <si>
    <t>Planelle A2 385x50x160 mm</t>
  </si>
  <si>
    <t>Plaques à base de vermiculite agglomérées aux silicates 200 &lt; p &lt;= 300</t>
  </si>
  <si>
    <t>Plaques à base de vermiculite agglomérées aux silicates 300 &lt; p &lt;= 400</t>
  </si>
  <si>
    <t>Plaques à base de vermiculite agglomérées aux silicates 400 &lt; p &lt;= 500</t>
  </si>
  <si>
    <t>Plâtre standard</t>
  </si>
  <si>
    <t>Plâtre courant d'enduit intérieur, masse volumique 900 kg/m³ ép. 1 cm</t>
  </si>
  <si>
    <t>polystyrène expansé Murs 11,5 cm</t>
  </si>
  <si>
    <t>polystyrène expansé Murs 12 cm</t>
  </si>
  <si>
    <t>polystyrène expansé Murs 13 cm</t>
  </si>
  <si>
    <t>polystyrène expansé Murs 16 cm</t>
  </si>
  <si>
    <t>polystyrène expansé Murs ITE 14 cm</t>
  </si>
  <si>
    <t>polystyrène expansé Murs ITE 15 cm</t>
  </si>
  <si>
    <t>polystyrène expansé Murs ITE 19 cm</t>
  </si>
  <si>
    <t>Polystyrène extrudé</t>
  </si>
  <si>
    <t>Polyuréthane en panneaux - murs  11cm</t>
  </si>
  <si>
    <t>Polyuréthane en panneaux - murs  9cm</t>
  </si>
  <si>
    <t>Polyuréthane en panneaux - sol  10cm</t>
  </si>
  <si>
    <t>Polyuréthane en panneaux - sol  7cm</t>
  </si>
  <si>
    <t>Polyuréthane en panneaux - sol  9cm</t>
  </si>
  <si>
    <t>Schiste</t>
  </si>
  <si>
    <t>Vermiculite</t>
  </si>
  <si>
    <t>Verre</t>
  </si>
  <si>
    <t>Verre cellulaire</t>
  </si>
  <si>
    <t>Verre cellulaire (d = 0,12 - 0,14)</t>
  </si>
  <si>
    <t>Verre cellulaire (d = 0,13 - 0,14)</t>
  </si>
  <si>
    <t>Verre recyclé (Mousse)</t>
  </si>
  <si>
    <t>R Superficiel</t>
  </si>
  <si>
    <t>R</t>
  </si>
  <si>
    <r>
      <t xml:space="preserve">Rse </t>
    </r>
    <r>
      <rPr>
        <sz val="11"/>
        <color theme="1"/>
        <rFont val="Aptos Narrow"/>
        <family val="2"/>
      </rPr>
      <t>→</t>
    </r>
  </si>
  <si>
    <r>
      <t xml:space="preserve">Rsi </t>
    </r>
    <r>
      <rPr>
        <sz val="11"/>
        <color theme="1"/>
        <rFont val="Aptos Narrow"/>
        <family val="2"/>
      </rPr>
      <t>→</t>
    </r>
  </si>
  <si>
    <r>
      <t xml:space="preserve">Rsi + Rse </t>
    </r>
    <r>
      <rPr>
        <sz val="11"/>
        <color theme="1"/>
        <rFont val="Aptos Narrow"/>
        <family val="2"/>
      </rPr>
      <t>→</t>
    </r>
  </si>
  <si>
    <r>
      <t xml:space="preserve">Rsi + Rsi </t>
    </r>
    <r>
      <rPr>
        <sz val="11"/>
        <color theme="1"/>
        <rFont val="Aptos Narrow"/>
        <family val="2"/>
      </rPr>
      <t>→</t>
    </r>
  </si>
  <si>
    <t>Parevapeur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</si>
</sst>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64" formatCode="0.00000"/>
    <numFmt numFmtId="165" formatCode="0.0&quot;°C&quot;"/>
    <numFmt numFmtId="166" formatCode="0.00&quot;°C&quot;"/>
    <numFmt numFmtId="167" formatCode="0.000&quot; &quot;&quot;m&quot;"/>
    <numFmt numFmtId="168" formatCode="0.000"/>
    <numFmt numFmtId="169" formatCode="0.00&quot; &quot;&quot;W/m².K&quot;"/>
    <numFmt numFmtId="170" formatCode="0.00&quot; &quot;&quot;W/m²&quot;"/>
    <numFmt numFmtId="171" formatCode="0.000&quot; &quot;&quot;m².K/W&quot;"/>
    <numFmt numFmtId="172" formatCode="0&quot; &quot;&quot;°C&quot;"/>
    <numFmt numFmtId="173" formatCode="0.000000000"/>
    <numFmt numFmtId="174" formatCode="0.0000"/>
    <numFmt numFmtId="175" formatCode="0.0"/>
    <numFmt numFmtId="176" formatCode="0.000000000000"/>
  </numFmts>
  <fonts count="4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6"/>
      <color theme="0"/>
      <name val="Aptos Narrow"/>
      <family val="2"/>
      <scheme val="minor"/>
    </font>
    <font>
      <b/>
      <sz val="16"/>
      <color theme="0"/>
      <name val="GreekC"/>
    </font>
    <font>
      <b/>
      <sz val="16"/>
      <color theme="0"/>
      <name val="Aptos Narrow"/>
      <family val="2"/>
    </font>
    <font>
      <sz val="12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16"/>
      <color theme="1"/>
      <name val="Aptos Narrow"/>
      <family val="2"/>
      <scheme val="minor"/>
    </font>
    <font>
      <sz val="11"/>
      <color rgb="FF202122"/>
      <name val="Arial"/>
      <family val="2"/>
    </font>
    <font>
      <b/>
      <vertAlign val="subscript"/>
      <sz val="16"/>
      <color theme="1"/>
      <name val="Aptos Narrow"/>
      <family val="2"/>
      <scheme val="minor"/>
    </font>
    <font>
      <b/>
      <sz val="16"/>
      <color theme="1"/>
      <name val="Aptos Narrow"/>
      <family val="2"/>
    </font>
    <font>
      <b/>
      <sz val="16"/>
      <color theme="0"/>
      <name val="Calibri"/>
      <family val="2"/>
    </font>
    <font>
      <b/>
      <vertAlign val="subscript"/>
      <sz val="16"/>
      <color theme="0"/>
      <name val="Calibri"/>
      <family val="2"/>
    </font>
    <font>
      <sz val="16"/>
      <color theme="1"/>
      <name val="Aptos Narrow"/>
      <family val="2"/>
    </font>
    <font>
      <sz val="13.6"/>
      <color theme="1"/>
      <name val="Aptos Narrow"/>
      <family val="2"/>
    </font>
    <font>
      <b/>
      <sz val="14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4"/>
      <color theme="1"/>
      <name val="Tw Cen MT"/>
      <family val="2"/>
    </font>
    <font>
      <sz val="11"/>
      <color theme="1"/>
      <name val="Aptos ExtraBold"/>
      <family val="2"/>
    </font>
    <font>
      <b/>
      <sz val="18"/>
      <name val="Aptos Narrow"/>
      <family val="2"/>
      <scheme val="minor"/>
    </font>
    <font>
      <b/>
      <sz val="20"/>
      <color theme="0"/>
      <name val="Aptos Narrow"/>
      <family val="2"/>
      <scheme val="minor"/>
    </font>
    <font>
      <b/>
      <sz val="11"/>
      <name val="Aptos Narrow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1"/>
      <name val="Tw Cen MT"/>
      <family val="2"/>
    </font>
    <font>
      <b/>
      <sz val="11"/>
      <name val="GreekC"/>
    </font>
    <font>
      <b/>
      <sz val="11"/>
      <color theme="1"/>
      <name val="Tw Cen MT"/>
      <family val="2"/>
    </font>
    <font>
      <sz val="11"/>
      <name val="Tw Cen MT"/>
      <family val="2"/>
    </font>
    <font>
      <sz val="11"/>
      <color theme="1"/>
      <name val="Tw Cen MT"/>
      <family val="2"/>
    </font>
    <font>
      <sz val="11"/>
      <color rgb="FF302D20"/>
      <name val="Tw Cen MT"/>
      <family val="2"/>
    </font>
    <font>
      <vertAlign val="superscript"/>
      <sz val="11"/>
      <color theme="1"/>
      <name val="Tw Cen MT"/>
      <family val="2"/>
    </font>
    <font>
      <sz val="11"/>
      <color rgb="FF000000"/>
      <name val="Tw Cen MT"/>
      <family val="2"/>
    </font>
    <font>
      <sz val="11"/>
      <color rgb="FF1D1D1D"/>
      <name val="Tw Cen MT"/>
      <family val="2"/>
    </font>
    <font>
      <sz val="11"/>
      <color theme="1"/>
      <name val="Aptos Narrow"/>
      <family val="2"/>
    </font>
    <font>
      <sz val="11"/>
      <color theme="0"/>
      <name val="Aptos Narrow"/>
      <family val="2"/>
      <scheme val="minor"/>
    </font>
    <font>
      <sz val="11"/>
      <name val="Arial"/>
      <family val="2"/>
    </font>
    <font>
      <sz val="11"/>
      <name val="Aptos Narrow"/>
      <family val="2"/>
      <scheme val="minor"/>
    </font>
    <font>
      <b/>
      <sz val="11"/>
      <color theme="0"/>
      <name val="Segoe UI"/>
      <family val="2"/>
    </font>
    <font>
      <sz val="11"/>
      <color theme="0"/>
      <name val="Arial"/>
      <family val="2"/>
    </font>
    <font>
      <u/>
      <sz val="11"/>
      <name val="Aptos Narrow"/>
      <family val="2"/>
      <scheme val="minor"/>
    </font>
    <font>
      <sz val="16"/>
      <color theme="0"/>
      <name val="Aptos Narrow"/>
      <family val="2"/>
      <scheme val="minor"/>
    </font>
  </fonts>
  <fills count="29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darkDown"/>
    </fill>
    <fill>
      <patternFill patternType="solid">
        <fgColor theme="2" tint="-9.9978637043366805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CC66"/>
        <bgColor indexed="64"/>
      </patternFill>
    </fill>
    <fill>
      <patternFill patternType="solid">
        <fgColor rgb="FF00808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65"/>
        <bgColor theme="2" tint="-0.24994659260841701"/>
      </patternFill>
    </fill>
    <fill>
      <patternFill patternType="darkUp">
        <fgColor theme="4" tint="0.79998168889431442"/>
        <bgColor indexed="65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249977111117893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4"/>
        <bgColor indexed="64"/>
      </patternFill>
    </fill>
    <fill>
      <patternFill patternType="darkGray">
        <fgColor theme="2" tint="-9.9948118533890809E-2"/>
        <bgColor theme="2" tint="-0.499984740745262"/>
      </patternFill>
    </fill>
  </fills>
  <borders count="103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medium">
        <color indexed="64"/>
      </right>
      <top style="thin">
        <color theme="0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medium">
        <color theme="1"/>
      </top>
      <bottom style="thin">
        <color theme="0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theme="0"/>
      </top>
      <bottom style="medium">
        <color indexed="64"/>
      </bottom>
      <diagonal/>
    </border>
    <border>
      <left/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dashDotDot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dashDotDot">
        <color auto="1"/>
      </bottom>
      <diagonal/>
    </border>
    <border>
      <left/>
      <right/>
      <top style="dashDotDot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auto="1"/>
      </right>
      <top style="dashDotDot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indexed="64"/>
      </bottom>
      <diagonal/>
    </border>
    <border diagonalDown="1">
      <left style="thick">
        <color auto="1"/>
      </left>
      <right style="thin">
        <color auto="1"/>
      </right>
      <top style="thick">
        <color auto="1"/>
      </top>
      <bottom style="thin">
        <color indexed="64"/>
      </bottom>
      <diagonal style="thin">
        <color auto="1"/>
      </diagonal>
    </border>
    <border>
      <left/>
      <right style="thin">
        <color indexed="64"/>
      </right>
      <top style="thick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auto="1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 style="thick">
        <color auto="1"/>
      </top>
      <bottom style="thin">
        <color indexed="64"/>
      </bottom>
      <diagonal/>
    </border>
    <border>
      <left style="thick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 style="thin">
        <color indexed="64"/>
      </left>
      <right style="thick">
        <color auto="1"/>
      </right>
      <top style="thin">
        <color indexed="64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auto="1"/>
      </left>
      <right style="thin">
        <color indexed="64"/>
      </right>
      <top style="medium">
        <color indexed="64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thick">
        <color auto="1"/>
      </right>
      <top/>
      <bottom style="thick">
        <color auto="1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23" fillId="0" borderId="0"/>
    <xf numFmtId="9" fontId="23" fillId="0" borderId="0" applyFont="0" applyFill="0" applyBorder="0" applyAlignment="0" applyProtection="0"/>
  </cellStyleXfs>
  <cellXfs count="28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/>
    </xf>
    <xf numFmtId="0" fontId="5" fillId="0" borderId="0" xfId="0" applyFont="1"/>
    <xf numFmtId="2" fontId="7" fillId="0" borderId="10" xfId="0" applyNumberFormat="1" applyFont="1" applyBorder="1" applyAlignment="1">
      <alignment horizontal="center" vertical="center"/>
    </xf>
    <xf numFmtId="2" fontId="7" fillId="4" borderId="10" xfId="0" applyNumberFormat="1" applyFont="1" applyFill="1" applyBorder="1" applyAlignment="1">
      <alignment horizontal="right" vertical="center"/>
    </xf>
    <xf numFmtId="165" fontId="2" fillId="0" borderId="10" xfId="0" applyNumberFormat="1" applyFont="1" applyBorder="1" applyAlignment="1">
      <alignment horizontal="right" vertical="center"/>
    </xf>
    <xf numFmtId="0" fontId="6" fillId="0" borderId="10" xfId="0" applyFont="1" applyBorder="1" applyAlignment="1">
      <alignment horizontal="center" vertical="center"/>
    </xf>
    <xf numFmtId="2" fontId="0" fillId="0" borderId="0" xfId="0" applyNumberFormat="1"/>
    <xf numFmtId="0" fontId="7" fillId="5" borderId="12" xfId="0" applyFont="1" applyFill="1" applyBorder="1" applyAlignment="1">
      <alignment horizontal="left" vertical="center" wrapText="1"/>
    </xf>
    <xf numFmtId="167" fontId="7" fillId="0" borderId="13" xfId="0" applyNumberFormat="1" applyFont="1" applyBorder="1" applyAlignment="1">
      <alignment horizontal="center" vertical="center" wrapText="1"/>
    </xf>
    <xf numFmtId="2" fontId="7" fillId="0" borderId="13" xfId="0" applyNumberFormat="1" applyFont="1" applyBorder="1" applyAlignment="1">
      <alignment horizontal="center" vertical="center" wrapText="1"/>
    </xf>
    <xf numFmtId="168" fontId="7" fillId="0" borderId="13" xfId="0" applyNumberFormat="1" applyFont="1" applyBorder="1" applyAlignment="1">
      <alignment horizontal="center" vertical="center" wrapText="1"/>
    </xf>
    <xf numFmtId="2" fontId="7" fillId="0" borderId="13" xfId="0" applyNumberFormat="1" applyFont="1" applyBorder="1" applyAlignment="1">
      <alignment vertical="center"/>
    </xf>
    <xf numFmtId="166" fontId="7" fillId="5" borderId="13" xfId="0" applyNumberFormat="1" applyFont="1" applyFill="1" applyBorder="1" applyAlignment="1">
      <alignment vertical="center" wrapText="1"/>
    </xf>
    <xf numFmtId="166" fontId="7" fillId="0" borderId="13" xfId="0" applyNumberFormat="1" applyFont="1" applyBorder="1" applyAlignment="1">
      <alignment horizontal="right" vertical="center" wrapText="1"/>
    </xf>
    <xf numFmtId="0" fontId="6" fillId="0" borderId="13" xfId="0" applyFont="1" applyBorder="1" applyAlignment="1">
      <alignment horizontal="center" vertical="center"/>
    </xf>
    <xf numFmtId="166" fontId="0" fillId="0" borderId="0" xfId="0" applyNumberFormat="1" applyAlignment="1">
      <alignment horizontal="center" vertical="center" wrapText="1"/>
    </xf>
    <xf numFmtId="0" fontId="0" fillId="0" borderId="0" xfId="0" applyAlignment="1">
      <alignment wrapText="1"/>
    </xf>
    <xf numFmtId="2" fontId="0" fillId="0" borderId="0" xfId="0" applyNumberFormat="1" applyAlignment="1">
      <alignment horizontal="left"/>
    </xf>
    <xf numFmtId="2" fontId="0" fillId="0" borderId="0" xfId="0" applyNumberFormat="1" applyAlignment="1">
      <alignment wrapText="1"/>
    </xf>
    <xf numFmtId="0" fontId="0" fillId="0" borderId="0" xfId="0" applyAlignment="1">
      <alignment horizontal="center" vertical="center" wrapText="1"/>
    </xf>
    <xf numFmtId="0" fontId="8" fillId="0" borderId="0" xfId="0" applyFont="1" applyAlignment="1">
      <alignment vertical="center" wrapText="1"/>
    </xf>
    <xf numFmtId="2" fontId="7" fillId="0" borderId="13" xfId="0" applyNumberFormat="1" applyFont="1" applyBorder="1" applyAlignment="1">
      <alignment horizontal="center" vertical="center"/>
    </xf>
    <xf numFmtId="168" fontId="7" fillId="4" borderId="13" xfId="0" applyNumberFormat="1" applyFont="1" applyFill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9" fontId="7" fillId="0" borderId="20" xfId="0" applyNumberFormat="1" applyFont="1" applyBorder="1" applyAlignment="1">
      <alignment horizontal="center" vertical="center"/>
    </xf>
    <xf numFmtId="169" fontId="7" fillId="0" borderId="0" xfId="0" applyNumberFormat="1" applyFont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170" fontId="7" fillId="5" borderId="23" xfId="0" applyNumberFormat="1" applyFont="1" applyFill="1" applyBorder="1" applyAlignment="1">
      <alignment horizontal="center" vertical="center"/>
    </xf>
    <xf numFmtId="0" fontId="7" fillId="10" borderId="33" xfId="0" applyFont="1" applyFill="1" applyBorder="1" applyAlignment="1">
      <alignment vertical="center" wrapText="1"/>
    </xf>
    <xf numFmtId="169" fontId="7" fillId="5" borderId="38" xfId="0" applyNumberFormat="1" applyFont="1" applyFill="1" applyBorder="1" applyAlignment="1">
      <alignment horizontal="center" vertical="center"/>
    </xf>
    <xf numFmtId="0" fontId="7" fillId="10" borderId="39" xfId="0" applyFont="1" applyFill="1" applyBorder="1" applyAlignment="1">
      <alignment vertical="center" wrapText="1"/>
    </xf>
    <xf numFmtId="9" fontId="15" fillId="12" borderId="28" xfId="1" applyFont="1" applyFill="1" applyBorder="1" applyAlignment="1">
      <alignment horizontal="center" vertical="center"/>
    </xf>
    <xf numFmtId="9" fontId="15" fillId="12" borderId="42" xfId="1" applyFont="1" applyFill="1" applyBorder="1" applyAlignment="1">
      <alignment horizontal="center" vertical="center"/>
    </xf>
    <xf numFmtId="0" fontId="7" fillId="10" borderId="43" xfId="0" applyFont="1" applyFill="1" applyBorder="1" applyAlignment="1">
      <alignment vertical="center" wrapText="1"/>
    </xf>
    <xf numFmtId="166" fontId="16" fillId="14" borderId="48" xfId="0" applyNumberFormat="1" applyFont="1" applyFill="1" applyBorder="1" applyAlignment="1">
      <alignment horizontal="center" vertical="center"/>
    </xf>
    <xf numFmtId="166" fontId="16" fillId="14" borderId="49" xfId="0" applyNumberFormat="1" applyFont="1" applyFill="1" applyBorder="1" applyAlignment="1">
      <alignment horizontal="center" vertical="center"/>
    </xf>
    <xf numFmtId="0" fontId="17" fillId="0" borderId="0" xfId="2" applyAlignment="1">
      <alignment vertical="center" wrapText="1"/>
    </xf>
    <xf numFmtId="0" fontId="18" fillId="0" borderId="0" xfId="0" applyFont="1" applyAlignment="1">
      <alignment vertical="center"/>
    </xf>
    <xf numFmtId="0" fontId="0" fillId="0" borderId="54" xfId="0" applyBorder="1"/>
    <xf numFmtId="0" fontId="0" fillId="0" borderId="55" xfId="0" applyBorder="1"/>
    <xf numFmtId="0" fontId="0" fillId="0" borderId="56" xfId="0" applyBorder="1"/>
    <xf numFmtId="2" fontId="0" fillId="0" borderId="52" xfId="0" applyNumberFormat="1" applyBorder="1" applyAlignment="1">
      <alignment horizontal="right"/>
    </xf>
    <xf numFmtId="0" fontId="0" fillId="0" borderId="14" xfId="0" applyBorder="1"/>
    <xf numFmtId="168" fontId="0" fillId="0" borderId="14" xfId="0" applyNumberFormat="1" applyBorder="1" applyAlignment="1">
      <alignment horizontal="center"/>
    </xf>
    <xf numFmtId="168" fontId="0" fillId="0" borderId="52" xfId="0" applyNumberFormat="1" applyBorder="1" applyAlignment="1">
      <alignment horizontal="left"/>
    </xf>
    <xf numFmtId="0" fontId="5" fillId="0" borderId="57" xfId="0" applyFont="1" applyBorder="1"/>
    <xf numFmtId="0" fontId="5" fillId="0" borderId="58" xfId="0" applyFont="1" applyBorder="1"/>
    <xf numFmtId="0" fontId="5" fillId="0" borderId="59" xfId="0" applyFont="1" applyBorder="1"/>
    <xf numFmtId="0" fontId="0" fillId="0" borderId="63" xfId="0" applyBorder="1" applyAlignment="1">
      <alignment wrapText="1"/>
    </xf>
    <xf numFmtId="172" fontId="0" fillId="0" borderId="64" xfId="0" applyNumberFormat="1" applyBorder="1" applyAlignment="1">
      <alignment horizontal="left" wrapText="1"/>
    </xf>
    <xf numFmtId="0" fontId="19" fillId="0" borderId="0" xfId="0" applyFont="1"/>
    <xf numFmtId="0" fontId="0" fillId="0" borderId="63" xfId="0" applyBorder="1"/>
    <xf numFmtId="9" fontId="0" fillId="0" borderId="0" xfId="0" applyNumberFormat="1"/>
    <xf numFmtId="165" fontId="0" fillId="0" borderId="0" xfId="0" applyNumberFormat="1"/>
    <xf numFmtId="9" fontId="20" fillId="19" borderId="13" xfId="1" applyFont="1" applyFill="1" applyBorder="1" applyAlignment="1">
      <alignment vertical="center"/>
    </xf>
    <xf numFmtId="9" fontId="20" fillId="19" borderId="13" xfId="1" applyFont="1" applyFill="1" applyBorder="1" applyAlignment="1">
      <alignment horizontal="center" vertical="center"/>
    </xf>
    <xf numFmtId="172" fontId="22" fillId="21" borderId="13" xfId="0" applyNumberFormat="1" applyFont="1" applyFill="1" applyBorder="1" applyAlignment="1">
      <alignment horizontal="center" vertical="center"/>
    </xf>
    <xf numFmtId="164" fontId="24" fillId="22" borderId="13" xfId="3" applyNumberFormat="1" applyFont="1" applyFill="1" applyBorder="1" applyAlignment="1">
      <alignment horizontal="center" vertical="center"/>
    </xf>
    <xf numFmtId="9" fontId="0" fillId="0" borderId="0" xfId="1" applyFont="1"/>
    <xf numFmtId="0" fontId="25" fillId="23" borderId="72" xfId="0" applyFont="1" applyFill="1" applyBorder="1" applyAlignment="1">
      <alignment horizontal="center" vertical="center"/>
    </xf>
    <xf numFmtId="2" fontId="25" fillId="23" borderId="73" xfId="0" applyNumberFormat="1" applyFont="1" applyFill="1" applyBorder="1" applyAlignment="1">
      <alignment horizontal="right" vertical="center" wrapText="1"/>
    </xf>
    <xf numFmtId="2" fontId="27" fillId="0" borderId="74" xfId="0" applyNumberFormat="1" applyFont="1" applyBorder="1" applyAlignment="1">
      <alignment horizontal="center" vertical="center" wrapText="1"/>
    </xf>
    <xf numFmtId="0" fontId="25" fillId="23" borderId="75" xfId="0" applyFont="1" applyFill="1" applyBorder="1" applyAlignment="1">
      <alignment horizontal="center" vertical="center"/>
    </xf>
    <xf numFmtId="2" fontId="25" fillId="23" borderId="76" xfId="0" applyNumberFormat="1" applyFont="1" applyFill="1" applyBorder="1" applyAlignment="1">
      <alignment horizontal="right" vertical="center" wrapText="1"/>
    </xf>
    <xf numFmtId="2" fontId="27" fillId="0" borderId="77" xfId="0" applyNumberFormat="1" applyFont="1" applyBorder="1" applyAlignment="1">
      <alignment horizontal="center" vertical="center" wrapText="1"/>
    </xf>
    <xf numFmtId="0" fontId="28" fillId="23" borderId="67" xfId="0" applyFont="1" applyFill="1" applyBorder="1" applyAlignment="1">
      <alignment horizontal="left" vertical="center" wrapText="1"/>
    </xf>
    <xf numFmtId="2" fontId="28" fillId="23" borderId="10" xfId="0" applyNumberFormat="1" applyFont="1" applyFill="1" applyBorder="1" applyAlignment="1">
      <alignment horizontal="right" vertical="center" wrapText="1"/>
    </xf>
    <xf numFmtId="174" fontId="29" fillId="0" borderId="68" xfId="0" applyNumberFormat="1" applyFont="1" applyBorder="1" applyAlignment="1">
      <alignment vertical="center"/>
    </xf>
    <xf numFmtId="0" fontId="28" fillId="23" borderId="78" xfId="0" applyFont="1" applyFill="1" applyBorder="1" applyAlignment="1">
      <alignment vertical="center" wrapText="1"/>
    </xf>
    <xf numFmtId="2" fontId="28" fillId="23" borderId="14" xfId="0" applyNumberFormat="1" applyFont="1" applyFill="1" applyBorder="1" applyAlignment="1">
      <alignment horizontal="right" vertical="center" wrapText="1"/>
    </xf>
    <xf numFmtId="168" fontId="29" fillId="0" borderId="79" xfId="0" applyNumberFormat="1" applyFont="1" applyBorder="1" applyAlignment="1">
      <alignment vertical="center"/>
    </xf>
    <xf numFmtId="0" fontId="28" fillId="23" borderId="80" xfId="0" applyFont="1" applyFill="1" applyBorder="1" applyAlignment="1">
      <alignment vertical="center" wrapText="1"/>
    </xf>
    <xf numFmtId="2" fontId="28" fillId="23" borderId="13" xfId="0" applyNumberFormat="1" applyFont="1" applyFill="1" applyBorder="1" applyAlignment="1">
      <alignment horizontal="right" vertical="center" wrapText="1"/>
    </xf>
    <xf numFmtId="168" fontId="29" fillId="0" borderId="69" xfId="0" applyNumberFormat="1" applyFont="1" applyBorder="1" applyAlignment="1">
      <alignment vertical="center"/>
    </xf>
    <xf numFmtId="0" fontId="28" fillId="23" borderId="65" xfId="0" applyFont="1" applyFill="1" applyBorder="1" applyAlignment="1">
      <alignment horizontal="left" vertical="center" wrapText="1"/>
    </xf>
    <xf numFmtId="2" fontId="30" fillId="0" borderId="69" xfId="0" applyNumberFormat="1" applyFont="1" applyBorder="1" applyAlignment="1">
      <alignment horizontal="right" vertical="center"/>
    </xf>
    <xf numFmtId="2" fontId="29" fillId="0" borderId="69" xfId="0" applyNumberFormat="1" applyFont="1" applyBorder="1" applyAlignment="1">
      <alignment vertical="center"/>
    </xf>
    <xf numFmtId="168" fontId="0" fillId="0" borderId="0" xfId="0" applyNumberFormat="1"/>
    <xf numFmtId="2" fontId="28" fillId="0" borderId="69" xfId="0" applyNumberFormat="1" applyFont="1" applyBorder="1" applyAlignment="1">
      <alignment vertical="center"/>
    </xf>
    <xf numFmtId="0" fontId="28" fillId="23" borderId="65" xfId="0" applyFont="1" applyFill="1" applyBorder="1" applyAlignment="1">
      <alignment vertical="center" wrapText="1"/>
    </xf>
    <xf numFmtId="2" fontId="29" fillId="0" borderId="13" xfId="0" applyNumberFormat="1" applyFont="1" applyBorder="1" applyAlignment="1">
      <alignment vertical="center"/>
    </xf>
    <xf numFmtId="2" fontId="29" fillId="0" borderId="81" xfId="0" applyNumberFormat="1" applyFont="1" applyBorder="1" applyAlignment="1">
      <alignment vertical="center"/>
    </xf>
    <xf numFmtId="168" fontId="28" fillId="23" borderId="13" xfId="0" applyNumberFormat="1" applyFont="1" applyFill="1" applyBorder="1" applyAlignment="1">
      <alignment horizontal="right" vertical="center" wrapText="1"/>
    </xf>
    <xf numFmtId="174" fontId="28" fillId="23" borderId="0" xfId="0" applyNumberFormat="1" applyFont="1" applyFill="1" applyAlignment="1">
      <alignment horizontal="right" vertical="center" wrapText="1"/>
    </xf>
    <xf numFmtId="174" fontId="28" fillId="23" borderId="13" xfId="0" applyNumberFormat="1" applyFont="1" applyFill="1" applyBorder="1" applyAlignment="1">
      <alignment horizontal="right" vertical="center" wrapText="1"/>
    </xf>
    <xf numFmtId="2" fontId="28" fillId="0" borderId="69" xfId="0" applyNumberFormat="1" applyFont="1" applyBorder="1" applyAlignment="1">
      <alignment horizontal="right" vertical="center"/>
    </xf>
    <xf numFmtId="2" fontId="28" fillId="0" borderId="13" xfId="0" applyNumberFormat="1" applyFont="1" applyBorder="1" applyAlignment="1">
      <alignment vertical="center"/>
    </xf>
    <xf numFmtId="0" fontId="29" fillId="0" borderId="65" xfId="0" applyFont="1" applyBorder="1" applyAlignment="1">
      <alignment vertical="center"/>
    </xf>
    <xf numFmtId="0" fontId="29" fillId="0" borderId="63" xfId="0" applyFont="1" applyBorder="1" applyAlignment="1">
      <alignment vertical="center"/>
    </xf>
    <xf numFmtId="0" fontId="28" fillId="23" borderId="63" xfId="0" applyFont="1" applyFill="1" applyBorder="1" applyAlignment="1">
      <alignment horizontal="left" vertical="center" wrapText="1"/>
    </xf>
    <xf numFmtId="2" fontId="29" fillId="0" borderId="69" xfId="0" applyNumberFormat="1" applyFont="1" applyBorder="1" applyAlignment="1">
      <alignment horizontal="right" vertical="center"/>
    </xf>
    <xf numFmtId="0" fontId="32" fillId="24" borderId="65" xfId="0" applyFont="1" applyFill="1" applyBorder="1" applyAlignment="1">
      <alignment vertical="center" wrapText="1"/>
    </xf>
    <xf numFmtId="2" fontId="32" fillId="24" borderId="13" xfId="0" applyNumberFormat="1" applyFont="1" applyFill="1" applyBorder="1" applyAlignment="1">
      <alignment horizontal="right" vertical="center" wrapText="1"/>
    </xf>
    <xf numFmtId="0" fontId="33" fillId="0" borderId="65" xfId="0" applyFont="1" applyBorder="1" applyAlignment="1">
      <alignment horizontal="left" vertical="center"/>
    </xf>
    <xf numFmtId="2" fontId="28" fillId="0" borderId="13" xfId="0" applyNumberFormat="1" applyFont="1" applyBorder="1" applyAlignment="1">
      <alignment horizontal="right" vertical="center" wrapText="1"/>
    </xf>
    <xf numFmtId="0" fontId="28" fillId="23" borderId="0" xfId="0" applyFont="1" applyFill="1" applyAlignment="1">
      <alignment vertical="center" wrapText="1"/>
    </xf>
    <xf numFmtId="0" fontId="28" fillId="23" borderId="82" xfId="0" applyFont="1" applyFill="1" applyBorder="1" applyAlignment="1">
      <alignment vertical="center" wrapText="1"/>
    </xf>
    <xf numFmtId="2" fontId="28" fillId="23" borderId="58" xfId="0" applyNumberFormat="1" applyFont="1" applyFill="1" applyBorder="1" applyAlignment="1">
      <alignment horizontal="right" vertical="center" wrapText="1"/>
    </xf>
    <xf numFmtId="2" fontId="29" fillId="0" borderId="83" xfId="0" applyNumberFormat="1" applyFont="1" applyBorder="1" applyAlignment="1">
      <alignment vertical="center"/>
    </xf>
    <xf numFmtId="0" fontId="28" fillId="24" borderId="84" xfId="0" applyFont="1" applyFill="1" applyBorder="1" applyAlignment="1">
      <alignment horizontal="left" vertical="center" wrapText="1"/>
    </xf>
    <xf numFmtId="0" fontId="28" fillId="24" borderId="85" xfId="0" applyFont="1" applyFill="1" applyBorder="1" applyAlignment="1">
      <alignment horizontal="right" vertical="center" wrapText="1"/>
    </xf>
    <xf numFmtId="0" fontId="28" fillId="24" borderId="86" xfId="0" applyFont="1" applyFill="1" applyBorder="1" applyAlignment="1">
      <alignment horizontal="right" vertical="center" wrapText="1"/>
    </xf>
    <xf numFmtId="0" fontId="28" fillId="24" borderId="52" xfId="0" applyFont="1" applyFill="1" applyBorder="1" applyAlignment="1">
      <alignment horizontal="left" vertical="center" wrapText="1"/>
    </xf>
    <xf numFmtId="174" fontId="28" fillId="24" borderId="85" xfId="0" applyNumberFormat="1" applyFont="1" applyFill="1" applyBorder="1" applyAlignment="1">
      <alignment horizontal="right" vertical="center" wrapText="1"/>
    </xf>
    <xf numFmtId="2" fontId="28" fillId="24" borderId="86" xfId="0" applyNumberFormat="1" applyFont="1" applyFill="1" applyBorder="1" applyAlignment="1">
      <alignment horizontal="right" vertical="center" wrapText="1"/>
    </xf>
    <xf numFmtId="0" fontId="28" fillId="24" borderId="65" xfId="0" applyFont="1" applyFill="1" applyBorder="1" applyAlignment="1">
      <alignment vertical="center" wrapText="1"/>
    </xf>
    <xf numFmtId="168" fontId="28" fillId="24" borderId="13" xfId="0" applyNumberFormat="1" applyFont="1" applyFill="1" applyBorder="1" applyAlignment="1">
      <alignment horizontal="right" vertical="center" wrapText="1"/>
    </xf>
    <xf numFmtId="0" fontId="28" fillId="0" borderId="65" xfId="0" applyFont="1" applyBorder="1" applyAlignment="1">
      <alignment vertical="center" wrapText="1"/>
    </xf>
    <xf numFmtId="174" fontId="29" fillId="0" borderId="69" xfId="0" applyNumberFormat="1" applyFont="1" applyBorder="1" applyAlignment="1">
      <alignment vertical="center"/>
    </xf>
    <xf numFmtId="168" fontId="29" fillId="0" borderId="13" xfId="0" applyNumberFormat="1" applyFont="1" applyBorder="1" applyAlignment="1">
      <alignment vertical="center"/>
    </xf>
    <xf numFmtId="0" fontId="28" fillId="0" borderId="65" xfId="0" applyFont="1" applyBorder="1" applyAlignment="1">
      <alignment vertical="center"/>
    </xf>
    <xf numFmtId="0" fontId="29" fillId="0" borderId="65" xfId="0" applyFont="1" applyBorder="1"/>
    <xf numFmtId="168" fontId="29" fillId="0" borderId="13" xfId="0" applyNumberFormat="1" applyFont="1" applyBorder="1" applyAlignment="1">
      <alignment horizontal="right" vertical="center"/>
    </xf>
    <xf numFmtId="2" fontId="29" fillId="0" borderId="13" xfId="0" applyNumberFormat="1" applyFont="1" applyBorder="1" applyAlignment="1">
      <alignment horizontal="right" vertical="center"/>
    </xf>
    <xf numFmtId="0" fontId="29" fillId="0" borderId="63" xfId="0" applyFont="1" applyBorder="1"/>
    <xf numFmtId="0" fontId="32" fillId="24" borderId="63" xfId="0" applyFont="1" applyFill="1" applyBorder="1" applyAlignment="1">
      <alignment vertical="center" wrapText="1"/>
    </xf>
    <xf numFmtId="168" fontId="29" fillId="23" borderId="69" xfId="0" applyNumberFormat="1" applyFont="1" applyFill="1" applyBorder="1" applyAlignment="1">
      <alignment vertical="center"/>
    </xf>
    <xf numFmtId="0" fontId="0" fillId="23" borderId="0" xfId="0" applyFill="1"/>
    <xf numFmtId="0" fontId="28" fillId="0" borderId="69" xfId="0" applyFont="1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69" xfId="0" applyBorder="1"/>
    <xf numFmtId="0" fontId="28" fillId="23" borderId="13" xfId="0" applyFont="1" applyFill="1" applyBorder="1" applyAlignment="1">
      <alignment horizontal="left" vertical="center" wrapText="1"/>
    </xf>
    <xf numFmtId="2" fontId="32" fillId="0" borderId="13" xfId="0" applyNumberFormat="1" applyFont="1" applyBorder="1" applyAlignment="1">
      <alignment horizontal="right" vertical="center"/>
    </xf>
    <xf numFmtId="168" fontId="32" fillId="0" borderId="13" xfId="0" applyNumberFormat="1" applyFont="1" applyBorder="1" applyAlignment="1">
      <alignment horizontal="right" vertical="center"/>
    </xf>
    <xf numFmtId="0" fontId="0" fillId="0" borderId="69" xfId="0" applyBorder="1" applyAlignment="1">
      <alignment vertical="center"/>
    </xf>
    <xf numFmtId="0" fontId="0" fillId="0" borderId="13" xfId="0" applyBorder="1" applyAlignment="1">
      <alignment horizontal="right" vertical="center"/>
    </xf>
    <xf numFmtId="2" fontId="0" fillId="0" borderId="69" xfId="0" applyNumberFormat="1" applyBorder="1" applyAlignment="1">
      <alignment vertical="center"/>
    </xf>
    <xf numFmtId="0" fontId="0" fillId="0" borderId="0" xfId="0" applyAlignment="1">
      <alignment horizontal="left" vertical="center"/>
    </xf>
    <xf numFmtId="175" fontId="28" fillId="23" borderId="13" xfId="0" applyNumberFormat="1" applyFont="1" applyFill="1" applyBorder="1" applyAlignment="1">
      <alignment horizontal="right" vertical="center" wrapText="1"/>
    </xf>
    <xf numFmtId="0" fontId="28" fillId="23" borderId="63" xfId="0" applyFont="1" applyFill="1" applyBorder="1" applyAlignment="1">
      <alignment vertical="center" wrapText="1"/>
    </xf>
    <xf numFmtId="0" fontId="29" fillId="0" borderId="13" xfId="0" applyFont="1" applyBorder="1" applyAlignment="1">
      <alignment vertical="center"/>
    </xf>
    <xf numFmtId="0" fontId="28" fillId="0" borderId="13" xfId="0" applyFont="1" applyBorder="1" applyAlignment="1">
      <alignment vertical="center" wrapText="1"/>
    </xf>
    <xf numFmtId="168" fontId="28" fillId="23" borderId="58" xfId="0" applyNumberFormat="1" applyFont="1" applyFill="1" applyBorder="1" applyAlignment="1">
      <alignment horizontal="right" vertical="center" wrapText="1"/>
    </xf>
    <xf numFmtId="0" fontId="28" fillId="24" borderId="85" xfId="0" applyFont="1" applyFill="1" applyBorder="1" applyAlignment="1">
      <alignment horizontal="left" vertical="center" wrapText="1"/>
    </xf>
    <xf numFmtId="0" fontId="28" fillId="0" borderId="63" xfId="0" applyFont="1" applyBorder="1" applyAlignment="1">
      <alignment vertical="center"/>
    </xf>
    <xf numFmtId="0" fontId="28" fillId="23" borderId="82" xfId="0" applyFont="1" applyFill="1" applyBorder="1" applyAlignment="1">
      <alignment horizontal="left" vertical="center" wrapText="1"/>
    </xf>
    <xf numFmtId="168" fontId="29" fillId="0" borderId="83" xfId="0" applyNumberFormat="1" applyFont="1" applyBorder="1" applyAlignment="1">
      <alignment vertical="center"/>
    </xf>
    <xf numFmtId="2" fontId="0" fillId="0" borderId="0" xfId="0" applyNumberFormat="1" applyAlignment="1">
      <alignment horizontal="center" vertical="center"/>
    </xf>
    <xf numFmtId="0" fontId="28" fillId="23" borderId="66" xfId="0" applyFont="1" applyFill="1" applyBorder="1" applyAlignment="1">
      <alignment horizontal="left" vertical="center" wrapText="1"/>
    </xf>
    <xf numFmtId="168" fontId="28" fillId="23" borderId="70" xfId="0" applyNumberFormat="1" applyFont="1" applyFill="1" applyBorder="1" applyAlignment="1">
      <alignment horizontal="right" vertical="center" wrapText="1"/>
    </xf>
    <xf numFmtId="2" fontId="29" fillId="0" borderId="71" xfId="0" applyNumberFormat="1" applyFont="1" applyBorder="1" applyAlignment="1">
      <alignment vertical="center"/>
    </xf>
    <xf numFmtId="0" fontId="25" fillId="23" borderId="67" xfId="0" applyFont="1" applyFill="1" applyBorder="1" applyAlignment="1">
      <alignment horizontal="left" vertical="center" wrapText="1"/>
    </xf>
    <xf numFmtId="2" fontId="25" fillId="23" borderId="68" xfId="0" applyNumberFormat="1" applyFont="1" applyFill="1" applyBorder="1" applyAlignment="1">
      <alignment horizontal="center" vertical="center" wrapText="1"/>
    </xf>
    <xf numFmtId="2" fontId="29" fillId="0" borderId="50" xfId="0" applyNumberFormat="1" applyFont="1" applyBorder="1" applyAlignment="1">
      <alignment vertical="center"/>
    </xf>
    <xf numFmtId="0" fontId="25" fillId="23" borderId="78" xfId="0" applyFont="1" applyFill="1" applyBorder="1" applyAlignment="1">
      <alignment horizontal="left" vertical="center" wrapText="1"/>
    </xf>
    <xf numFmtId="2" fontId="25" fillId="23" borderId="79" xfId="0" applyNumberFormat="1" applyFont="1" applyFill="1" applyBorder="1" applyAlignment="1">
      <alignment horizontal="center" vertical="center" wrapText="1"/>
    </xf>
    <xf numFmtId="2" fontId="29" fillId="0" borderId="0" xfId="0" applyNumberFormat="1" applyFont="1" applyAlignment="1">
      <alignment vertical="center"/>
    </xf>
    <xf numFmtId="0" fontId="29" fillId="0" borderId="65" xfId="0" applyFont="1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2" fontId="29" fillId="0" borderId="71" xfId="0" applyNumberFormat="1" applyFont="1" applyBorder="1" applyAlignment="1">
      <alignment horizontal="right" vertical="center"/>
    </xf>
    <xf numFmtId="0" fontId="29" fillId="0" borderId="0" xfId="0" applyFont="1"/>
    <xf numFmtId="2" fontId="29" fillId="0" borderId="0" xfId="0" applyNumberFormat="1" applyFont="1" applyAlignment="1">
      <alignment horizontal="right" vertical="center"/>
    </xf>
    <xf numFmtId="0" fontId="0" fillId="25" borderId="87" xfId="0" applyFill="1" applyBorder="1" applyAlignment="1">
      <alignment horizontal="center" vertical="center"/>
    </xf>
    <xf numFmtId="9" fontId="24" fillId="26" borderId="88" xfId="4" applyFont="1" applyFill="1" applyBorder="1" applyAlignment="1">
      <alignment horizontal="center" vertical="center"/>
    </xf>
    <xf numFmtId="9" fontId="24" fillId="26" borderId="89" xfId="4" applyFont="1" applyFill="1" applyBorder="1" applyAlignment="1">
      <alignment horizontal="center" vertical="center"/>
    </xf>
    <xf numFmtId="9" fontId="24" fillId="26" borderId="90" xfId="4" applyFont="1" applyFill="1" applyBorder="1" applyAlignment="1">
      <alignment horizontal="center" vertical="center"/>
    </xf>
    <xf numFmtId="9" fontId="24" fillId="26" borderId="91" xfId="4" applyFont="1" applyFill="1" applyBorder="1" applyAlignment="1">
      <alignment horizontal="center" vertical="center"/>
    </xf>
    <xf numFmtId="0" fontId="23" fillId="27" borderId="92" xfId="3" applyFill="1" applyBorder="1" applyAlignment="1">
      <alignment horizontal="center" vertical="center"/>
    </xf>
    <xf numFmtId="164" fontId="24" fillId="22" borderId="93" xfId="3" applyNumberFormat="1" applyFont="1" applyFill="1" applyBorder="1" applyAlignment="1">
      <alignment horizontal="center" vertical="center"/>
    </xf>
    <xf numFmtId="2" fontId="24" fillId="0" borderId="0" xfId="1" applyNumberFormat="1" applyFont="1" applyFill="1" applyBorder="1"/>
    <xf numFmtId="0" fontId="23" fillId="27" borderId="94" xfId="3" applyFill="1" applyBorder="1" applyAlignment="1">
      <alignment horizontal="center" vertical="center"/>
    </xf>
    <xf numFmtId="164" fontId="24" fillId="22" borderId="95" xfId="3" applyNumberFormat="1" applyFont="1" applyFill="1" applyBorder="1" applyAlignment="1">
      <alignment horizontal="center" vertical="center"/>
    </xf>
    <xf numFmtId="164" fontId="24" fillId="22" borderId="96" xfId="3" applyNumberFormat="1" applyFont="1" applyFill="1" applyBorder="1" applyAlignment="1">
      <alignment horizontal="center" vertical="center"/>
    </xf>
    <xf numFmtId="164" fontId="24" fillId="0" borderId="0" xfId="3" applyNumberFormat="1" applyFont="1" applyAlignment="1">
      <alignment horizontal="center" vertical="center"/>
    </xf>
    <xf numFmtId="0" fontId="0" fillId="0" borderId="97" xfId="0" applyBorder="1" applyAlignment="1">
      <alignment horizontal="center" vertical="center"/>
    </xf>
    <xf numFmtId="0" fontId="23" fillId="27" borderId="89" xfId="3" applyFill="1" applyBorder="1" applyAlignment="1">
      <alignment horizontal="center" vertical="center"/>
    </xf>
    <xf numFmtId="0" fontId="23" fillId="27" borderId="91" xfId="3" applyFill="1" applyBorder="1" applyAlignment="1">
      <alignment horizontal="center" vertical="center"/>
    </xf>
    <xf numFmtId="9" fontId="24" fillId="26" borderId="98" xfId="4" applyFont="1" applyFill="1" applyBorder="1" applyAlignment="1">
      <alignment horizontal="center" vertical="center" textRotation="90"/>
    </xf>
    <xf numFmtId="9" fontId="24" fillId="26" borderId="99" xfId="4" applyFont="1" applyFill="1" applyBorder="1" applyAlignment="1">
      <alignment horizontal="center" vertical="center" textRotation="90"/>
    </xf>
    <xf numFmtId="164" fontId="24" fillId="22" borderId="100" xfId="3" applyNumberFormat="1" applyFont="1" applyFill="1" applyBorder="1" applyAlignment="1">
      <alignment horizontal="center" vertical="center"/>
    </xf>
    <xf numFmtId="164" fontId="24" fillId="22" borderId="101" xfId="3" applyNumberFormat="1" applyFont="1" applyFill="1" applyBorder="1" applyAlignment="1">
      <alignment horizontal="center" vertical="center"/>
    </xf>
    <xf numFmtId="2" fontId="0" fillId="0" borderId="0" xfId="1" applyNumberFormat="1" applyFont="1"/>
    <xf numFmtId="176" fontId="24" fillId="22" borderId="13" xfId="3" applyNumberFormat="1" applyFont="1" applyFill="1" applyBorder="1" applyAlignment="1">
      <alignment horizontal="center" vertical="center"/>
    </xf>
    <xf numFmtId="0" fontId="36" fillId="0" borderId="0" xfId="0" applyFont="1" applyAlignment="1">
      <alignment vertical="center" wrapText="1"/>
    </xf>
    <xf numFmtId="0" fontId="37" fillId="0" borderId="0" xfId="0" applyFont="1"/>
    <xf numFmtId="166" fontId="35" fillId="0" borderId="102" xfId="0" applyNumberFormat="1" applyFont="1" applyBorder="1"/>
    <xf numFmtId="9" fontId="35" fillId="0" borderId="102" xfId="0" applyNumberFormat="1" applyFont="1" applyBorder="1"/>
    <xf numFmtId="173" fontId="35" fillId="0" borderId="102" xfId="0" applyNumberFormat="1" applyFont="1" applyBorder="1"/>
    <xf numFmtId="0" fontId="38" fillId="0" borderId="102" xfId="0" applyFont="1" applyBorder="1" applyAlignment="1">
      <alignment horizontal="center" vertical="center" wrapText="1"/>
    </xf>
    <xf numFmtId="0" fontId="35" fillId="0" borderId="0" xfId="0" applyFont="1"/>
    <xf numFmtId="2" fontId="39" fillId="0" borderId="0" xfId="0" applyNumberFormat="1" applyFont="1" applyAlignment="1">
      <alignment horizontal="center" vertical="center" wrapText="1"/>
    </xf>
    <xf numFmtId="166" fontId="35" fillId="0" borderId="0" xfId="0" applyNumberFormat="1" applyFont="1" applyAlignment="1">
      <alignment horizontal="center" vertical="center"/>
    </xf>
    <xf numFmtId="0" fontId="35" fillId="0" borderId="0" xfId="0" applyFont="1" applyAlignment="1">
      <alignment horizontal="left"/>
    </xf>
    <xf numFmtId="0" fontId="37" fillId="0" borderId="0" xfId="0" applyFont="1" applyAlignment="1">
      <alignment wrapText="1"/>
    </xf>
    <xf numFmtId="2" fontId="7" fillId="0" borderId="15" xfId="0" applyNumberFormat="1" applyFont="1" applyBorder="1" applyAlignment="1">
      <alignment vertical="center"/>
    </xf>
    <xf numFmtId="166" fontId="7" fillId="5" borderId="15" xfId="0" applyNumberFormat="1" applyFont="1" applyFill="1" applyBorder="1" applyAlignment="1">
      <alignment vertical="center" wrapText="1"/>
    </xf>
    <xf numFmtId="165" fontId="2" fillId="0" borderId="15" xfId="0" applyNumberFormat="1" applyFont="1" applyBorder="1" applyAlignment="1">
      <alignment horizontal="right" vertical="center"/>
    </xf>
    <xf numFmtId="0" fontId="40" fillId="0" borderId="0" xfId="2" applyFont="1" applyAlignment="1">
      <alignment vertical="center" wrapText="1"/>
    </xf>
    <xf numFmtId="2" fontId="35" fillId="0" borderId="0" xfId="2" applyNumberFormat="1" applyFont="1" applyAlignment="1">
      <alignment horizontal="center" vertical="center" wrapText="1"/>
    </xf>
    <xf numFmtId="2" fontId="35" fillId="0" borderId="0" xfId="0" applyNumberFormat="1" applyFont="1" applyAlignment="1">
      <alignment horizontal="center" vertical="center"/>
    </xf>
    <xf numFmtId="0" fontId="35" fillId="0" borderId="0" xfId="0" applyFont="1" applyAlignment="1">
      <alignment horizontal="center" vertical="center"/>
    </xf>
    <xf numFmtId="172" fontId="0" fillId="0" borderId="0" xfId="0" applyNumberFormat="1"/>
    <xf numFmtId="0" fontId="39" fillId="0" borderId="0" xfId="0" applyFont="1" applyAlignment="1">
      <alignment horizontal="center" vertical="center" wrapText="1"/>
    </xf>
    <xf numFmtId="0" fontId="0" fillId="16" borderId="58" xfId="0" applyFill="1" applyBorder="1" applyAlignment="1">
      <alignment horizontal="center"/>
    </xf>
    <xf numFmtId="0" fontId="0" fillId="16" borderId="61" xfId="0" applyFill="1" applyBorder="1" applyAlignment="1">
      <alignment horizontal="center"/>
    </xf>
    <xf numFmtId="0" fontId="0" fillId="16" borderId="14" xfId="0" applyFill="1" applyBorder="1" applyAlignment="1">
      <alignment horizontal="center"/>
    </xf>
    <xf numFmtId="0" fontId="0" fillId="17" borderId="60" xfId="0" applyFill="1" applyBorder="1" applyAlignment="1">
      <alignment horizontal="left" vertical="center"/>
    </xf>
    <xf numFmtId="0" fontId="0" fillId="17" borderId="0" xfId="0" applyFill="1" applyAlignment="1">
      <alignment horizontal="left" vertical="center"/>
    </xf>
    <xf numFmtId="0" fontId="0" fillId="15" borderId="61" xfId="0" applyFill="1" applyBorder="1" applyAlignment="1">
      <alignment horizontal="center" vertical="center"/>
    </xf>
    <xf numFmtId="2" fontId="0" fillId="0" borderId="55" xfId="0" applyNumberFormat="1" applyBorder="1" applyAlignment="1">
      <alignment horizontal="center"/>
    </xf>
    <xf numFmtId="2" fontId="0" fillId="0" borderId="52" xfId="0" applyNumberFormat="1" applyBorder="1" applyAlignment="1">
      <alignment horizontal="center"/>
    </xf>
    <xf numFmtId="0" fontId="0" fillId="14" borderId="60" xfId="0" applyFill="1" applyBorder="1" applyAlignment="1">
      <alignment horizontal="right" vertical="center"/>
    </xf>
    <xf numFmtId="0" fontId="0" fillId="14" borderId="0" xfId="0" applyFill="1" applyAlignment="1">
      <alignment horizontal="right" vertical="center"/>
    </xf>
    <xf numFmtId="0" fontId="0" fillId="0" borderId="61" xfId="0" applyBorder="1" applyAlignment="1">
      <alignment horizontal="center"/>
    </xf>
    <xf numFmtId="0" fontId="0" fillId="15" borderId="62" xfId="0" applyFill="1" applyBorder="1" applyAlignment="1">
      <alignment horizontal="center" vertical="center"/>
    </xf>
    <xf numFmtId="167" fontId="0" fillId="0" borderId="51" xfId="0" applyNumberFormat="1" applyBorder="1" applyAlignment="1">
      <alignment horizontal="center"/>
    </xf>
    <xf numFmtId="167" fontId="0" fillId="0" borderId="52" xfId="0" applyNumberFormat="1" applyBorder="1" applyAlignment="1">
      <alignment horizontal="center"/>
    </xf>
    <xf numFmtId="167" fontId="0" fillId="0" borderId="53" xfId="0" applyNumberFormat="1" applyBorder="1" applyAlignment="1">
      <alignment horizontal="center"/>
    </xf>
    <xf numFmtId="0" fontId="2" fillId="8" borderId="17" xfId="0" applyFont="1" applyFill="1" applyBorder="1" applyAlignment="1">
      <alignment horizontal="left" vertical="center"/>
    </xf>
    <xf numFmtId="0" fontId="2" fillId="8" borderId="18" xfId="0" applyFont="1" applyFill="1" applyBorder="1" applyAlignment="1">
      <alignment horizontal="left" vertical="center"/>
    </xf>
    <xf numFmtId="0" fontId="2" fillId="8" borderId="19" xfId="0" applyFont="1" applyFill="1" applyBorder="1" applyAlignment="1">
      <alignment horizontal="left" vertical="center"/>
    </xf>
    <xf numFmtId="0" fontId="11" fillId="9" borderId="21" xfId="0" applyFont="1" applyFill="1" applyBorder="1" applyAlignment="1">
      <alignment horizontal="left" vertical="center"/>
    </xf>
    <xf numFmtId="0" fontId="11" fillId="9" borderId="22" xfId="0" applyFont="1" applyFill="1" applyBorder="1" applyAlignment="1">
      <alignment horizontal="left" vertical="center"/>
    </xf>
    <xf numFmtId="164" fontId="2" fillId="2" borderId="24" xfId="0" applyNumberFormat="1" applyFont="1" applyFill="1" applyBorder="1" applyAlignment="1">
      <alignment horizontal="center" vertical="center" wrapText="1"/>
    </xf>
    <xf numFmtId="164" fontId="2" fillId="2" borderId="25" xfId="0" applyNumberFormat="1" applyFont="1" applyFill="1" applyBorder="1" applyAlignment="1">
      <alignment horizontal="center" vertical="center" wrapText="1"/>
    </xf>
    <xf numFmtId="164" fontId="2" fillId="2" borderId="26" xfId="0" applyNumberFormat="1" applyFont="1" applyFill="1" applyBorder="1" applyAlignment="1">
      <alignment horizontal="center" vertical="center" wrapText="1"/>
    </xf>
    <xf numFmtId="164" fontId="2" fillId="2" borderId="30" xfId="0" applyNumberFormat="1" applyFont="1" applyFill="1" applyBorder="1" applyAlignment="1">
      <alignment horizontal="center" vertical="center" wrapText="1"/>
    </xf>
    <xf numFmtId="164" fontId="2" fillId="2" borderId="31" xfId="0" applyNumberFormat="1" applyFont="1" applyFill="1" applyBorder="1" applyAlignment="1">
      <alignment horizontal="center" vertical="center" wrapText="1"/>
    </xf>
    <xf numFmtId="164" fontId="2" fillId="2" borderId="32" xfId="0" applyNumberFormat="1" applyFont="1" applyFill="1" applyBorder="1" applyAlignment="1">
      <alignment horizontal="center" vertical="center" wrapText="1"/>
    </xf>
    <xf numFmtId="0" fontId="2" fillId="9" borderId="27" xfId="0" applyFont="1" applyFill="1" applyBorder="1" applyAlignment="1">
      <alignment horizontal="left" vertical="center"/>
    </xf>
    <xf numFmtId="0" fontId="2" fillId="9" borderId="28" xfId="0" applyFont="1" applyFill="1" applyBorder="1" applyAlignment="1">
      <alignment horizontal="left" vertical="center"/>
    </xf>
    <xf numFmtId="10" fontId="7" fillId="5" borderId="29" xfId="1" applyNumberFormat="1" applyFont="1" applyFill="1" applyBorder="1" applyAlignment="1">
      <alignment horizontal="center" vertical="center"/>
    </xf>
    <xf numFmtId="167" fontId="7" fillId="0" borderId="34" xfId="0" applyNumberFormat="1" applyFont="1" applyBorder="1" applyAlignment="1">
      <alignment horizontal="center" vertical="center"/>
    </xf>
    <xf numFmtId="167" fontId="7" fillId="0" borderId="35" xfId="0" applyNumberFormat="1" applyFont="1" applyBorder="1" applyAlignment="1">
      <alignment horizontal="center" vertical="center"/>
    </xf>
    <xf numFmtId="0" fontId="2" fillId="9" borderId="36" xfId="0" applyFont="1" applyFill="1" applyBorder="1" applyAlignment="1">
      <alignment horizontal="left" vertical="center"/>
    </xf>
    <xf numFmtId="0" fontId="2" fillId="9" borderId="37" xfId="0" applyFont="1" applyFill="1" applyBorder="1" applyAlignment="1">
      <alignment horizontal="left" vertical="center"/>
    </xf>
    <xf numFmtId="171" fontId="7" fillId="0" borderId="34" xfId="0" applyNumberFormat="1" applyFont="1" applyBorder="1" applyAlignment="1">
      <alignment horizontal="center" vertical="center"/>
    </xf>
    <xf numFmtId="171" fontId="7" fillId="0" borderId="35" xfId="0" applyNumberFormat="1" applyFont="1" applyBorder="1" applyAlignment="1">
      <alignment horizontal="center" vertical="center"/>
    </xf>
    <xf numFmtId="0" fontId="2" fillId="11" borderId="40" xfId="0" applyFont="1" applyFill="1" applyBorder="1" applyAlignment="1">
      <alignment vertical="center"/>
    </xf>
    <xf numFmtId="0" fontId="2" fillId="11" borderId="41" xfId="0" applyFont="1" applyFill="1" applyBorder="1" applyAlignment="1">
      <alignment vertical="center"/>
    </xf>
    <xf numFmtId="167" fontId="7" fillId="0" borderId="44" xfId="0" applyNumberFormat="1" applyFont="1" applyBorder="1" applyAlignment="1">
      <alignment horizontal="center" vertical="center"/>
    </xf>
    <xf numFmtId="167" fontId="7" fillId="0" borderId="45" xfId="0" applyNumberFormat="1" applyFont="1" applyBorder="1" applyAlignment="1">
      <alignment horizontal="center" vertical="center"/>
    </xf>
    <xf numFmtId="0" fontId="2" fillId="13" borderId="46" xfId="0" applyFont="1" applyFill="1" applyBorder="1" applyAlignment="1">
      <alignment vertical="center"/>
    </xf>
    <xf numFmtId="0" fontId="2" fillId="13" borderId="47" xfId="0" applyFont="1" applyFill="1" applyBorder="1" applyAlignment="1">
      <alignment vertical="center"/>
    </xf>
    <xf numFmtId="0" fontId="0" fillId="0" borderId="50" xfId="0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left" vertical="center"/>
    </xf>
    <xf numFmtId="0" fontId="6" fillId="3" borderId="10" xfId="0" applyFont="1" applyFill="1" applyBorder="1" applyAlignment="1">
      <alignment horizontal="left" vertical="center"/>
    </xf>
    <xf numFmtId="166" fontId="0" fillId="5" borderId="11" xfId="0" applyNumberFormat="1" applyFill="1" applyBorder="1" applyAlignment="1">
      <alignment horizontal="center" vertical="center" wrapText="1"/>
    </xf>
    <xf numFmtId="166" fontId="0" fillId="5" borderId="16" xfId="0" applyNumberFormat="1" applyFill="1" applyBorder="1" applyAlignment="1">
      <alignment horizontal="center" vertical="center" wrapText="1"/>
    </xf>
    <xf numFmtId="0" fontId="6" fillId="6" borderId="12" xfId="0" applyFont="1" applyFill="1" applyBorder="1" applyAlignment="1">
      <alignment horizontal="left" vertical="center"/>
    </xf>
    <xf numFmtId="0" fontId="6" fillId="6" borderId="13" xfId="0" applyFont="1" applyFill="1" applyBorder="1" applyAlignment="1">
      <alignment horizontal="left" vertical="center"/>
    </xf>
    <xf numFmtId="0" fontId="6" fillId="7" borderId="12" xfId="0" applyFont="1" applyFill="1" applyBorder="1" applyAlignment="1">
      <alignment horizontal="left" vertical="center"/>
    </xf>
    <xf numFmtId="0" fontId="6" fillId="7" borderId="13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164" fontId="2" fillId="2" borderId="2" xfId="0" applyNumberFormat="1" applyFont="1" applyFill="1" applyBorder="1" applyAlignment="1">
      <alignment horizontal="center" vertical="center" wrapText="1"/>
    </xf>
    <xf numFmtId="164" fontId="2" fillId="2" borderId="6" xfId="0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164" fontId="24" fillId="22" borderId="13" xfId="3" applyNumberFormat="1" applyFont="1" applyFill="1" applyBorder="1" applyAlignment="1">
      <alignment horizontal="center" vertical="center"/>
    </xf>
    <xf numFmtId="164" fontId="24" fillId="22" borderId="69" xfId="3" applyNumberFormat="1" applyFont="1" applyFill="1" applyBorder="1" applyAlignment="1">
      <alignment horizontal="center" vertical="center"/>
    </xf>
    <xf numFmtId="0" fontId="0" fillId="0" borderId="67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65" xfId="0" applyBorder="1" applyAlignment="1">
      <alignment horizontal="center"/>
    </xf>
    <xf numFmtId="0" fontId="0" fillId="0" borderId="13" xfId="0" applyBorder="1" applyAlignment="1">
      <alignment horizontal="center"/>
    </xf>
    <xf numFmtId="0" fontId="2" fillId="18" borderId="10" xfId="0" applyFont="1" applyFill="1" applyBorder="1" applyAlignment="1">
      <alignment horizontal="center" vertical="center"/>
    </xf>
    <xf numFmtId="0" fontId="2" fillId="18" borderId="68" xfId="0" applyFont="1" applyFill="1" applyBorder="1" applyAlignment="1">
      <alignment horizontal="center" vertical="center"/>
    </xf>
    <xf numFmtId="9" fontId="20" fillId="19" borderId="13" xfId="1" applyFont="1" applyFill="1" applyBorder="1" applyAlignment="1">
      <alignment horizontal="center" vertical="center"/>
    </xf>
    <xf numFmtId="9" fontId="20" fillId="19" borderId="69" xfId="1" applyFont="1" applyFill="1" applyBorder="1" applyAlignment="1">
      <alignment horizontal="center" vertical="center"/>
    </xf>
    <xf numFmtId="0" fontId="21" fillId="20" borderId="65" xfId="0" applyFont="1" applyFill="1" applyBorder="1" applyAlignment="1">
      <alignment horizontal="center" vertical="center" textRotation="90"/>
    </xf>
    <xf numFmtId="0" fontId="37" fillId="0" borderId="28" xfId="0" applyFont="1" applyBorder="1"/>
    <xf numFmtId="0" fontId="0" fillId="28" borderId="58" xfId="0" applyFill="1" applyBorder="1" applyAlignment="1">
      <alignment horizontal="center"/>
    </xf>
    <xf numFmtId="0" fontId="0" fillId="28" borderId="61" xfId="0" applyFill="1" applyBorder="1" applyAlignment="1">
      <alignment horizontal="center"/>
    </xf>
    <xf numFmtId="0" fontId="0" fillId="28" borderId="14" xfId="0" applyFill="1" applyBorder="1" applyAlignment="1">
      <alignment horizontal="center"/>
    </xf>
    <xf numFmtId="0" fontId="35" fillId="23" borderId="0" xfId="0" applyFont="1" applyFill="1"/>
    <xf numFmtId="0" fontId="35" fillId="23" borderId="0" xfId="0" applyFont="1" applyFill="1" applyAlignment="1">
      <alignment horizontal="left"/>
    </xf>
    <xf numFmtId="0" fontId="2" fillId="23" borderId="28" xfId="0" applyFont="1" applyFill="1" applyBorder="1" applyAlignment="1">
      <alignment horizontal="center" vertical="center" wrapText="1"/>
    </xf>
    <xf numFmtId="2" fontId="41" fillId="23" borderId="28" xfId="0" applyNumberFormat="1" applyFont="1" applyFill="1" applyBorder="1" applyAlignment="1">
      <alignment vertical="center"/>
    </xf>
    <xf numFmtId="165" fontId="2" fillId="23" borderId="28" xfId="0" applyNumberFormat="1" applyFont="1" applyFill="1" applyBorder="1" applyAlignment="1">
      <alignment horizontal="right" vertical="center"/>
    </xf>
    <xf numFmtId="166" fontId="41" fillId="23" borderId="28" xfId="0" applyNumberFormat="1" applyFont="1" applyFill="1" applyBorder="1" applyAlignment="1">
      <alignment horizontal="right" vertical="center" wrapText="1"/>
    </xf>
    <xf numFmtId="2" fontId="0" fillId="0" borderId="14" xfId="0" applyNumberFormat="1" applyBorder="1" applyAlignment="1">
      <alignment horizontal="center" textRotation="90"/>
    </xf>
  </cellXfs>
  <cellStyles count="5">
    <cellStyle name="Lien hypertexte" xfId="2" builtinId="8"/>
    <cellStyle name="Normal" xfId="0" builtinId="0"/>
    <cellStyle name="Normal 2" xfId="3" xr:uid="{5C94F022-1C35-411D-BAC3-4CD7F9779401}"/>
    <cellStyle name="Pourcentage" xfId="1" builtinId="5"/>
    <cellStyle name="Pourcentage 2" xfId="4" xr:uid="{9B0D9E1D-8407-46C6-A819-239D1A46564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17/06/relationships/rdRichValueTypes" Target="richData/rdRichValueType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microsoft.com/office/2017/06/relationships/rdRichValueStructure" Target="richData/rdrichvaluestructure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17/06/relationships/rdRichValue" Target="richData/rdrichvalue.xml"/><Relationship Id="rId5" Type="http://schemas.openxmlformats.org/officeDocument/2006/relationships/worksheet" Target="worksheets/sheet5.xml"/><Relationship Id="rId10" Type="http://schemas.microsoft.com/office/2022/10/relationships/richValueRel" Target="richData/richValueRel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Relationship Id="rId14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0" i="0" u="dbl" strike="noStrike" kern="1200" cap="none" spc="0" baseline="0">
                <a:solidFill>
                  <a:schemeClr val="accent2"/>
                </a:solidFill>
                <a:uFill>
                  <a:solidFill>
                    <a:schemeClr val="accent2"/>
                  </a:solidFill>
                </a:uFill>
                <a:latin typeface="+mn-lt"/>
                <a:ea typeface="+mn-ea"/>
                <a:cs typeface="+mn-cs"/>
              </a:defRPr>
            </a:pPr>
            <a:r>
              <a:rPr lang="en-US" sz="2000" u="dbl" cap="none" baseline="0">
                <a:solidFill>
                  <a:schemeClr val="accent2"/>
                </a:solidFill>
                <a:uFill>
                  <a:solidFill>
                    <a:schemeClr val="accent2"/>
                  </a:solidFill>
                </a:uFill>
              </a:rPr>
              <a:t>Transfert du flux de chaleur dans le mur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dbl" strike="noStrike" kern="1200" cap="none" spc="0" baseline="0">
              <a:solidFill>
                <a:schemeClr val="accent2"/>
              </a:solidFill>
              <a:uFill>
                <a:solidFill>
                  <a:schemeClr val="accent2"/>
                </a:solidFill>
              </a:u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'Etude Thermique 3,0'!$I$3</c:f>
              <c:strCache>
                <c:ptCount val="1"/>
                <c:pt idx="0">
                  <c:v>Température en °C</c:v>
                </c:pt>
              </c:strCache>
            </c:strRef>
          </c:tx>
          <c:spPr>
            <a:ln w="1905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19050">
                <a:solidFill>
                  <a:srgbClr val="FF0000"/>
                </a:solidFill>
              </a:ln>
              <a:effectLst/>
            </c:spPr>
          </c:marker>
          <c:xVal>
            <c:numRef>
              <c:f>'Etude Thermique 3,0'!$G$4:$G$12</c:f>
              <c:numCache>
                <c:formatCode>0.00</c:formatCode>
                <c:ptCount val="9"/>
                <c:pt idx="1">
                  <c:v>8.1781064779153034</c:v>
                </c:pt>
                <c:pt idx="2">
                  <c:v>7.1781064779153043</c:v>
                </c:pt>
                <c:pt idx="3">
                  <c:v>7.0481064779153044</c:v>
                </c:pt>
                <c:pt idx="4">
                  <c:v>6.750487430296257</c:v>
                </c:pt>
                <c:pt idx="5">
                  <c:v>0.54981099286671853</c:v>
                </c:pt>
                <c:pt idx="6">
                  <c:v>0.40896592244418334</c:v>
                </c:pt>
                <c:pt idx="7">
                  <c:v>0.13869565217391305</c:v>
                </c:pt>
                <c:pt idx="8">
                  <c:v>0.13</c:v>
                </c:pt>
              </c:numCache>
            </c:numRef>
          </c:xVal>
          <c:yVal>
            <c:numRef>
              <c:f>'Etude Thermique 3,0'!$I$4:$I$12</c:f>
              <c:numCache>
                <c:formatCode>0.0"°C"</c:formatCode>
                <c:ptCount val="9"/>
                <c:pt idx="1">
                  <c:v>18</c:v>
                </c:pt>
                <c:pt idx="2" formatCode="0.00&quot;°C&quot;">
                  <c:v>17.547234356302852</c:v>
                </c:pt>
                <c:pt idx="3" formatCode="0.00&quot;°C&quot;">
                  <c:v>16.510682974212308</c:v>
                </c:pt>
                <c:pt idx="4" formatCode="0.00&quot;°C&quot;">
                  <c:v>-5.085111322330242</c:v>
                </c:pt>
                <c:pt idx="5" formatCode="0.00&quot;°C&quot;">
                  <c:v>-5.575648314418161</c:v>
                </c:pt>
                <c:pt idx="6" formatCode="0.00&quot;°C&quot;">
                  <c:v>-6.5169490289652492</c:v>
                </c:pt>
                <c:pt idx="7" formatCode="0.00&quot;°C&quot;">
                  <c:v>-6.5472343563028508</c:v>
                </c:pt>
                <c:pt idx="8">
                  <c:v>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E4A-4579-BBC5-624377A394B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30261728"/>
        <c:axId val="830257408"/>
      </c:scatterChart>
      <c:valAx>
        <c:axId val="8302617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400"/>
                  <a:t>Résistance thermique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.0" sourceLinked="0"/>
        <c:majorTickMark val="out"/>
        <c:minorTickMark val="out"/>
        <c:tickLblPos val="low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b" anchorCtr="0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30257408"/>
        <c:crosses val="autoZero"/>
        <c:crossBetween val="midCat"/>
      </c:valAx>
      <c:valAx>
        <c:axId val="830257408"/>
        <c:scaling>
          <c:orientation val="minMax"/>
          <c:max val="25"/>
          <c:min val="-1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in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in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4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400"/>
                  <a:t>Températures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4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.0&quot;°C&quot;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3026172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0.11260870465701221"/>
          <c:y val="7.8605647364890535E-2"/>
          <c:w val="0.86334242682711071"/>
          <c:h val="0.78645163584906819"/>
        </c:manualLayout>
      </c:layout>
      <c:scatterChart>
        <c:scatterStyle val="smoothMarker"/>
        <c:varyColors val="0"/>
        <c:ser>
          <c:idx val="0"/>
          <c:order val="0"/>
          <c:tx>
            <c:v>Pare-vapeur</c:v>
          </c:tx>
          <c:spPr>
            <a:ln w="38100" cap="rnd">
              <a:solidFill>
                <a:srgbClr val="00B05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00B050"/>
              </a:solidFill>
              <a:ln w="38100">
                <a:solidFill>
                  <a:srgbClr val="00B050"/>
                </a:solidFill>
              </a:ln>
              <a:effectLst/>
            </c:spPr>
          </c:marker>
          <c:xVal>
            <c:numRef>
              <c:f>'Etude Thermique 3,0'!$AB$10:$AB$11</c:f>
              <c:numCache>
                <c:formatCode>0.00</c:formatCode>
                <c:ptCount val="2"/>
                <c:pt idx="0">
                  <c:v>7.0481064779153044</c:v>
                </c:pt>
                <c:pt idx="1">
                  <c:v>0.13</c:v>
                </c:pt>
              </c:numCache>
            </c:numRef>
          </c:xVal>
          <c:yVal>
            <c:numRef>
              <c:f>'Etude Thermique 3,0'!$AC$10:$AC$11</c:f>
              <c:numCache>
                <c:formatCode>0.00"°C"</c:formatCode>
                <c:ptCount val="2"/>
                <c:pt idx="0">
                  <c:v>10.126022452295766</c:v>
                </c:pt>
                <c:pt idx="1">
                  <c:v>10.126022452295766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3CFC-4CF3-A559-505F98B8C9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93062656"/>
        <c:axId val="1693061216"/>
      </c:scatterChart>
      <c:valAx>
        <c:axId val="1693062656"/>
        <c:scaling>
          <c:orientation val="minMax"/>
        </c:scaling>
        <c:delete val="1"/>
        <c:axPos val="b"/>
        <c:numFmt formatCode="0.00" sourceLinked="1"/>
        <c:majorTickMark val="none"/>
        <c:minorTickMark val="none"/>
        <c:tickLblPos val="nextTo"/>
        <c:crossAx val="1693061216"/>
        <c:crosses val="autoZero"/>
        <c:crossBetween val="midCat"/>
      </c:valAx>
      <c:valAx>
        <c:axId val="1693061216"/>
        <c:scaling>
          <c:orientation val="minMax"/>
          <c:max val="25"/>
          <c:min val="-10"/>
        </c:scaling>
        <c:delete val="1"/>
        <c:axPos val="l"/>
        <c:numFmt formatCode="0.00&quot;°C&quot;" sourceLinked="1"/>
        <c:majorTickMark val="none"/>
        <c:minorTickMark val="none"/>
        <c:tickLblPos val="nextTo"/>
        <c:crossAx val="169306265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59466788521661107"/>
          <c:y val="0.95991753643489797"/>
          <c:w val="0.12824270861385434"/>
          <c:h val="3.1806725102326225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2000" b="0" i="0" u="wavyDbl" strike="noStrike" kern="1200" cap="all" spc="0" baseline="0">
                <a:solidFill>
                  <a:schemeClr val="tx2">
                    <a:lumMod val="75000"/>
                    <a:lumOff val="25000"/>
                  </a:schemeClr>
                </a:solidFill>
                <a:latin typeface="Aptos ExtraBold" panose="020B0004020202020204" pitchFamily="34" charset="0"/>
                <a:ea typeface="+mn-ea"/>
                <a:cs typeface="+mn-cs"/>
              </a:defRPr>
            </a:pPr>
            <a:r>
              <a:rPr lang="fr-FR" sz="2000" u="wavyDbl" cap="all" baseline="0">
                <a:solidFill>
                  <a:schemeClr val="tx2">
                    <a:lumMod val="75000"/>
                    <a:lumOff val="25000"/>
                  </a:schemeClr>
                </a:solidFill>
                <a:latin typeface="Aptos ExtraBold" panose="020B0004020202020204" pitchFamily="34" charset="0"/>
              </a:rPr>
              <a:t>Diagramme psychrométrique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2000" b="0" i="0" u="wavyDbl" strike="noStrike" kern="1200" cap="all" spc="0" baseline="0">
              <a:solidFill>
                <a:schemeClr val="tx2">
                  <a:lumMod val="75000"/>
                  <a:lumOff val="25000"/>
                </a:schemeClr>
              </a:solidFill>
              <a:latin typeface="Aptos ExtraBold" panose="020B0004020202020204" pitchFamily="34" charset="0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'Correspondance Diagramme'!$B$1</c:f>
              <c:strCache>
                <c:ptCount val="1"/>
                <c:pt idx="0">
                  <c:v>100%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'Correspondance Diagramme'!$A$2:$A$27</c:f>
              <c:numCache>
                <c:formatCode>General</c:formatCode>
                <c:ptCount val="2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</c:numCache>
            </c:numRef>
          </c:xVal>
          <c:yVal>
            <c:numRef>
              <c:f>'Correspondance Diagramme'!$B$2:$B$27</c:f>
              <c:numCache>
                <c:formatCode>0.00000</c:formatCode>
                <c:ptCount val="26"/>
                <c:pt idx="0">
                  <c:v>3.78800568808077E-3</c:v>
                </c:pt>
                <c:pt idx="1">
                  <c:v>4.0749093446430899E-3</c:v>
                </c:pt>
                <c:pt idx="2">
                  <c:v>4.3810600570846087E-3</c:v>
                </c:pt>
                <c:pt idx="3">
                  <c:v>4.7075868368996526E-3</c:v>
                </c:pt>
                <c:pt idx="4">
                  <c:v>5.0556766227263595E-3</c:v>
                </c:pt>
                <c:pt idx="5">
                  <c:v>5.4265770444139631E-3</c:v>
                </c:pt>
                <c:pt idx="6">
                  <c:v>5.8215993386514665E-3</c:v>
                </c:pt>
                <c:pt idx="7">
                  <c:v>6.2421214279343084E-3</c:v>
                </c:pt>
                <c:pt idx="8">
                  <c:v>6.6895911757763439E-3</c:v>
                </c:pt>
                <c:pt idx="9">
                  <c:v>7.1655298323192243E-3</c:v>
                </c:pt>
                <c:pt idx="10">
                  <c:v>7.6715356858621901E-3</c:v>
                </c:pt>
                <c:pt idx="11">
                  <c:v>8.2092879373472562E-3</c:v>
                </c:pt>
                <c:pt idx="12">
                  <c:v>8.7805508165019804E-3</c:v>
                </c:pt>
                <c:pt idx="13">
                  <c:v>9.3871779601835577E-3</c:v>
                </c:pt>
                <c:pt idx="14">
                  <c:v>1.0031117075503169E-2</c:v>
                </c:pt>
                <c:pt idx="15">
                  <c:v>1.0714414912560607E-2</c:v>
                </c:pt>
                <c:pt idx="16">
                  <c:v>1.1439222574112385E-2</c:v>
                </c:pt>
                <c:pt idx="17">
                  <c:v>1.2207801192261085E-2</c:v>
                </c:pt>
                <c:pt idx="18">
                  <c:v>1.3022528005320905E-2</c:v>
                </c:pt>
                <c:pt idx="19">
                  <c:v>1.3885902871424475E-2</c:v>
                </c:pt>
                <c:pt idx="20">
                  <c:v>1.4800555259228829E-2</c:v>
                </c:pt>
                <c:pt idx="21">
                  <c:v>1.5769251760305834E-2</c:v>
                </c:pt>
                <c:pt idx="22">
                  <c:v>1.6794904172516913E-2</c:v>
                </c:pt>
                <c:pt idx="23">
                  <c:v>1.7880578208941327E-2</c:v>
                </c:pt>
                <c:pt idx="24">
                  <c:v>1.9029502892821366E-2</c:v>
                </c:pt>
                <c:pt idx="25">
                  <c:v>2.0245080705593582E-2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DDC-498F-B11B-1D40DA0AA4D5}"/>
            </c:ext>
          </c:extLst>
        </c:ser>
        <c:ser>
          <c:idx val="1"/>
          <c:order val="1"/>
          <c:tx>
            <c:strRef>
              <c:f>'Correspondance Diagramme'!$C$1</c:f>
              <c:strCache>
                <c:ptCount val="1"/>
                <c:pt idx="0">
                  <c:v>90%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'Correspondance Diagramme'!$A$2:$A$27</c:f>
              <c:numCache>
                <c:formatCode>General</c:formatCode>
                <c:ptCount val="2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</c:numCache>
            </c:numRef>
          </c:xVal>
          <c:yVal>
            <c:numRef>
              <c:f>'Correspondance Diagramme'!$C$2:$C$27</c:f>
              <c:numCache>
                <c:formatCode>0.00000</c:formatCode>
                <c:ptCount val="26"/>
                <c:pt idx="0">
                  <c:v>3.4071301629323013E-3</c:v>
                </c:pt>
                <c:pt idx="1">
                  <c:v>3.6650173469255226E-3</c:v>
                </c:pt>
                <c:pt idx="2">
                  <c:v>3.9401787845127073E-3</c:v>
                </c:pt>
                <c:pt idx="3">
                  <c:v>4.2336239486481051E-3</c:v>
                </c:pt>
                <c:pt idx="4">
                  <c:v>4.5464135911755651E-3</c:v>
                </c:pt>
                <c:pt idx="5">
                  <c:v>4.8796621273544324E-3</c:v>
                </c:pt>
                <c:pt idx="6">
                  <c:v>5.234540145068205E-3</c:v>
                </c:pt>
                <c:pt idx="7">
                  <c:v>5.6122770480313911E-3</c:v>
                </c:pt>
                <c:pt idx="8">
                  <c:v>6.0141638431866406E-3</c:v>
                </c:pt>
                <c:pt idx="9">
                  <c:v>6.4415560834470273E-3</c:v>
                </c:pt>
                <c:pt idx="10">
                  <c:v>6.8958769779959052E-3</c:v>
                </c:pt>
                <c:pt idx="11">
                  <c:v>7.3786206835206496E-3</c:v>
                </c:pt>
                <c:pt idx="12">
                  <c:v>7.8913557910359807E-3</c:v>
                </c:pt>
                <c:pt idx="13">
                  <c:v>8.4357290243620518E-3</c:v>
                </c:pt>
                <c:pt idx="14">
                  <c:v>9.0134691678757789E-3</c:v>
                </c:pt>
                <c:pt idx="15">
                  <c:v>9.6263912428661697E-3</c:v>
                </c:pt>
                <c:pt idx="16">
                  <c:v>1.0276400953715559E-2</c:v>
                </c:pt>
                <c:pt idx="17">
                  <c:v>1.0965499427218044E-2</c:v>
                </c:pt>
                <c:pt idx="18">
                  <c:v>1.1695788270657153E-2</c:v>
                </c:pt>
                <c:pt idx="19">
                  <c:v>1.2469474976824498E-2</c:v>
                </c:pt>
                <c:pt idx="20">
                  <c:v>1.3288878706997891E-2</c:v>
                </c:pt>
                <c:pt idx="21">
                  <c:v>1.4156436486047398E-2</c:v>
                </c:pt>
                <c:pt idx="22">
                  <c:v>1.5074709847336843E-2</c:v>
                </c:pt>
                <c:pt idx="23">
                  <c:v>1.6046391968984053E-2</c:v>
                </c:pt>
                <c:pt idx="24">
                  <c:v>1.7074315347382327E-2</c:v>
                </c:pt>
                <c:pt idx="25">
                  <c:v>1.8161460058728696E-2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1DDC-498F-B11B-1D40DA0AA4D5}"/>
            </c:ext>
          </c:extLst>
        </c:ser>
        <c:ser>
          <c:idx val="2"/>
          <c:order val="2"/>
          <c:tx>
            <c:strRef>
              <c:f>'Correspondance Diagramme'!$D$1</c:f>
              <c:strCache>
                <c:ptCount val="1"/>
                <c:pt idx="0">
                  <c:v>80%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'Correspondance Diagramme'!$A$2:$A$27</c:f>
              <c:numCache>
                <c:formatCode>General</c:formatCode>
                <c:ptCount val="2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</c:numCache>
            </c:numRef>
          </c:xVal>
          <c:yVal>
            <c:numRef>
              <c:f>'Correspondance Diagramme'!$D$2:$D$27</c:f>
              <c:numCache>
                <c:formatCode>0.00000</c:formatCode>
                <c:ptCount val="26"/>
                <c:pt idx="0">
                  <c:v>3.0267179829611811E-3</c:v>
                </c:pt>
                <c:pt idx="1">
                  <c:v>3.2556617116206847E-3</c:v>
                </c:pt>
                <c:pt idx="2">
                  <c:v>3.4999177081518457E-3</c:v>
                </c:pt>
                <c:pt idx="3">
                  <c:v>3.7603774106129764E-3</c:v>
                </c:pt>
                <c:pt idx="4">
                  <c:v>4.037977083921832E-3</c:v>
                </c:pt>
                <c:pt idx="5">
                  <c:v>4.3336998489980662E-3</c:v>
                </c:pt>
                <c:pt idx="6">
                  <c:v>4.6485778125548586E-3</c:v>
                </c:pt>
                <c:pt idx="7">
                  <c:v>4.9836943047237205E-3</c:v>
                </c:pt>
                <c:pt idx="8">
                  <c:v>5.3401862323583767E-3</c:v>
                </c:pt>
                <c:pt idx="9">
                  <c:v>5.7192465565886188E-3</c:v>
                </c:pt>
                <c:pt idx="10">
                  <c:v>6.1221269039896447E-3</c:v>
                </c:pt>
                <c:pt idx="11">
                  <c:v>6.5501403216044682E-3</c:v>
                </c:pt>
                <c:pt idx="12">
                  <c:v>7.0046641870129666E-3</c:v>
                </c:pt>
                <c:pt idx="13">
                  <c:v>7.4871432856914825E-3</c:v>
                </c:pt>
                <c:pt idx="14">
                  <c:v>7.9990930690605443E-3</c:v>
                </c:pt>
                <c:pt idx="15">
                  <c:v>8.5421031078865024E-3</c:v>
                </c:pt>
                <c:pt idx="16">
                  <c:v>9.1178407570983479E-3</c:v>
                </c:pt>
                <c:pt idx="17">
                  <c:v>9.7280550496181596E-3</c:v>
                </c:pt>
                <c:pt idx="18">
                  <c:v>1.037458083849699E-2</c:v>
                </c:pt>
                <c:pt idx="19">
                  <c:v>1.1059343208517324E-2</c:v>
                </c:pt>
                <c:pt idx="20">
                  <c:v>1.1784362180486903E-2</c:v>
                </c:pt>
                <c:pt idx="21">
                  <c:v>1.2551757733730977E-2</c:v>
                </c:pt>
                <c:pt idx="22">
                  <c:v>1.3363755174815462E-2</c:v>
                </c:pt>
                <c:pt idx="23">
                  <c:v>1.4222690883332801E-2</c:v>
                </c:pt>
                <c:pt idx="24">
                  <c:v>1.5131018468687569E-2</c:v>
                </c:pt>
                <c:pt idx="25">
                  <c:v>1.6091315375268606E-2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1DDC-498F-B11B-1D40DA0AA4D5}"/>
            </c:ext>
          </c:extLst>
        </c:ser>
        <c:ser>
          <c:idx val="3"/>
          <c:order val="3"/>
          <c:tx>
            <c:strRef>
              <c:f>'Correspondance Diagramme'!$E$1</c:f>
              <c:strCache>
                <c:ptCount val="1"/>
                <c:pt idx="0">
                  <c:v>70%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'Correspondance Diagramme'!$A$2:$A$27</c:f>
              <c:numCache>
                <c:formatCode>General</c:formatCode>
                <c:ptCount val="2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</c:numCache>
            </c:numRef>
          </c:xVal>
          <c:yVal>
            <c:numRef>
              <c:f>'Correspondance Diagramme'!$E$2:$E$27</c:f>
              <c:numCache>
                <c:formatCode>0.00000</c:formatCode>
                <c:ptCount val="26"/>
                <c:pt idx="0">
                  <c:v>2.6467683031738414E-3</c:v>
                </c:pt>
                <c:pt idx="1">
                  <c:v>2.8468413866348328E-3</c:v>
                </c:pt>
                <c:pt idx="2">
                  <c:v>3.0602755202588333E-3</c:v>
                </c:pt>
                <c:pt idx="3">
                  <c:v>3.2878455999769221E-3</c:v>
                </c:pt>
                <c:pt idx="4">
                  <c:v>3.5303650904466542E-3</c:v>
                </c:pt>
                <c:pt idx="5">
                  <c:v>3.7886877224933098E-3</c:v>
                </c:pt>
                <c:pt idx="6">
                  <c:v>4.0637092699186165E-3</c:v>
                </c:pt>
                <c:pt idx="7">
                  <c:v>4.3563694110418001E-3</c:v>
                </c:pt>
                <c:pt idx="8">
                  <c:v>4.6676536808208657E-3</c:v>
                </c:pt>
                <c:pt idx="9">
                  <c:v>4.9985955199300059E-3</c:v>
                </c:pt>
                <c:pt idx="10">
                  <c:v>5.3502784277460972E-3</c:v>
                </c:pt>
                <c:pt idx="11">
                  <c:v>5.7238382268291711E-3</c:v>
                </c:pt>
                <c:pt idx="12">
                  <c:v>6.1204654471721867E-3</c:v>
                </c:pt>
                <c:pt idx="13">
                  <c:v>6.5414078392520246E-3</c:v>
                </c:pt>
                <c:pt idx="14">
                  <c:v>6.9879730257420827E-3</c:v>
                </c:pt>
                <c:pt idx="15">
                  <c:v>7.4615313026543074E-3</c:v>
                </c:pt>
                <c:pt idx="16">
                  <c:v>7.9635186016740224E-3</c:v>
                </c:pt>
                <c:pt idx="17">
                  <c:v>8.4954396265433559E-3</c:v>
                </c:pt>
                <c:pt idx="18">
                  <c:v>9.0588711775480054E-3</c:v>
                </c:pt>
                <c:pt idx="19">
                  <c:v>9.6554656794809058E-3</c:v>
                </c:pt>
                <c:pt idx="20">
                  <c:v>1.0286954929905872E-2</c:v>
                </c:pt>
                <c:pt idx="21">
                  <c:v>1.0955154086141429E-2</c:v>
                </c:pt>
                <c:pt idx="22">
                  <c:v>1.1661965911144078E-2</c:v>
                </c:pt>
                <c:pt idx="23">
                  <c:v>1.240938530041219E-2</c:v>
                </c:pt>
                <c:pt idx="24">
                  <c:v>1.3199504114175359E-2</c:v>
                </c:pt>
                <c:pt idx="25">
                  <c:v>1.4034516341505017E-2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1DDC-498F-B11B-1D40DA0AA4D5}"/>
            </c:ext>
          </c:extLst>
        </c:ser>
        <c:ser>
          <c:idx val="4"/>
          <c:order val="4"/>
          <c:tx>
            <c:strRef>
              <c:f>'Correspondance Diagramme'!$F$1</c:f>
              <c:strCache>
                <c:ptCount val="1"/>
                <c:pt idx="0">
                  <c:v>60%</c:v>
                </c:pt>
              </c:strCache>
            </c:strRef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xVal>
            <c:numRef>
              <c:f>'Correspondance Diagramme'!$A$2:$A$27</c:f>
              <c:numCache>
                <c:formatCode>General</c:formatCode>
                <c:ptCount val="2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</c:numCache>
            </c:numRef>
          </c:xVal>
          <c:yVal>
            <c:numRef>
              <c:f>'Correspondance Diagramme'!$F$2:$F$27</c:f>
              <c:numCache>
                <c:formatCode>0.00000</c:formatCode>
                <c:ptCount val="26"/>
                <c:pt idx="0">
                  <c:v>2.2672802806301315E-3</c:v>
                </c:pt>
                <c:pt idx="1">
                  <c:v>2.4385553226240596E-3</c:v>
                </c:pt>
                <c:pt idx="2">
                  <c:v>2.6212509167645695E-3</c:v>
                </c:pt>
                <c:pt idx="3">
                  <c:v>2.8160268988206647E-3</c:v>
                </c:pt>
                <c:pt idx="4">
                  <c:v>3.0235756067470204E-3</c:v>
                </c:pt>
                <c:pt idx="5">
                  <c:v>3.244623269636942E-3</c:v>
                </c:pt>
                <c:pt idx="6">
                  <c:v>3.4799314574216977E-3</c:v>
                </c:pt>
                <c:pt idx="7">
                  <c:v>3.730298595157098E-3</c:v>
                </c:pt>
                <c:pt idx="8">
                  <c:v>3.9965615460754037E-3</c:v>
                </c:pt>
                <c:pt idx="9">
                  <c:v>4.2795972679485778E-3</c:v>
                </c:pt>
                <c:pt idx="10">
                  <c:v>4.580324547709862E-3</c:v>
                </c:pt>
                <c:pt idx="11">
                  <c:v>4.8997058197187277E-3</c:v>
                </c:pt>
                <c:pt idx="12">
                  <c:v>5.238749073531385E-3</c:v>
                </c:pt>
                <c:pt idx="13">
                  <c:v>5.5985098575604452E-3</c:v>
                </c:pt>
                <c:pt idx="14">
                  <c:v>5.9800933855763986E-3</c:v>
                </c:pt>
                <c:pt idx="15">
                  <c:v>6.3846567536247137E-3</c:v>
                </c:pt>
                <c:pt idx="16">
                  <c:v>6.8134112756116846E-3</c:v>
                </c:pt>
                <c:pt idx="17">
                  <c:v>7.2676249465544272E-3</c:v>
                </c:pt>
                <c:pt idx="18">
                  <c:v>7.7486250433024236E-3</c:v>
                </c:pt>
                <c:pt idx="19">
                  <c:v>8.2578008734270486E-3</c:v>
                </c:pt>
                <c:pt idx="20">
                  <c:v>8.796606683949203E-3</c:v>
                </c:pt>
                <c:pt idx="21">
                  <c:v>9.3665647426427068E-3</c:v>
                </c:pt>
                <c:pt idx="22">
                  <c:v>9.9692686058221337E-3</c:v>
                </c:pt>
                <c:pt idx="23">
                  <c:v>1.0606386587810069E-2</c:v>
                </c:pt>
                <c:pt idx="24">
                  <c:v>1.1279665448692215E-2</c:v>
                </c:pt>
                <c:pt idx="25">
                  <c:v>1.1990934318523999E-2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1DDC-498F-B11B-1D40DA0AA4D5}"/>
            </c:ext>
          </c:extLst>
        </c:ser>
        <c:ser>
          <c:idx val="5"/>
          <c:order val="5"/>
          <c:tx>
            <c:strRef>
              <c:f>'Correspondance Diagramme'!$G$1</c:f>
              <c:strCache>
                <c:ptCount val="1"/>
                <c:pt idx="0">
                  <c:v>50%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'Correspondance Diagramme'!$A$2:$A$27</c:f>
              <c:numCache>
                <c:formatCode>General</c:formatCode>
                <c:ptCount val="2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</c:numCache>
            </c:numRef>
          </c:xVal>
          <c:yVal>
            <c:numRef>
              <c:f>'Correspondance Diagramme'!$G$2:$G$27</c:f>
              <c:numCache>
                <c:formatCode>0.00000</c:formatCode>
                <c:ptCount val="26"/>
                <c:pt idx="0">
                  <c:v>1.8882530744370844E-3</c:v>
                </c:pt>
                <c:pt idx="1">
                  <c:v>2.0308024729852972E-3</c:v>
                </c:pt>
                <c:pt idx="2">
                  <c:v>2.1828425972611437E-3</c:v>
                </c:pt>
                <c:pt idx="3">
                  <c:v>2.3449196941045265E-3</c:v>
                </c:pt>
                <c:pt idx="4">
                  <c:v>2.5176066353090379E-3</c:v>
                </c:pt>
                <c:pt idx="5">
                  <c:v>2.701504020836513E-3</c:v>
                </c:pt>
                <c:pt idx="6">
                  <c:v>2.8972413267279898E-3</c:v>
                </c:pt>
                <c:pt idx="7">
                  <c:v>3.1054781003064602E-3</c:v>
                </c:pt>
                <c:pt idx="8">
                  <c:v>3.3269052054884281E-3</c:v>
                </c:pt>
                <c:pt idx="9">
                  <c:v>3.5622461212625293E-3</c:v>
                </c:pt>
                <c:pt idx="10">
                  <c:v>3.8122582966557588E-3</c:v>
                </c:pt>
                <c:pt idx="11">
                  <c:v>4.077734565793664E-3</c:v>
                </c:pt>
                <c:pt idx="12">
                  <c:v>4.35950462697133E-3</c:v>
                </c:pt>
                <c:pt idx="13">
                  <c:v>4.6584365899901168E-3</c:v>
                </c:pt>
                <c:pt idx="14">
                  <c:v>4.9754385963831785E-3</c:v>
                </c:pt>
                <c:pt idx="15">
                  <c:v>5.3114605175530148E-3</c:v>
                </c:pt>
                <c:pt idx="16">
                  <c:v>5.6674957362803542E-3</c:v>
                </c:pt>
                <c:pt idx="17">
                  <c:v>6.0445830175387188E-3</c:v>
                </c:pt>
                <c:pt idx="18">
                  <c:v>6.4438084750660235E-3</c:v>
                </c:pt>
                <c:pt idx="19">
                  <c:v>6.8663076407088587E-3</c:v>
                </c:pt>
                <c:pt idx="20">
                  <c:v>7.3132676441698295E-3</c:v>
                </c:pt>
                <c:pt idx="21">
                  <c:v>7.7859295114598246E-3</c:v>
                </c:pt>
                <c:pt idx="22">
                  <c:v>8.2855905910895998E-3</c:v>
                </c:pt>
                <c:pt idx="23">
                  <c:v>8.8136071178361378E-3</c:v>
                </c:pt>
                <c:pt idx="24">
                  <c:v>9.3713969247948004E-3</c:v>
                </c:pt>
                <c:pt idx="25">
                  <c:v>9.9604423153864946E-3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1DDC-498F-B11B-1D40DA0AA4D5}"/>
            </c:ext>
          </c:extLst>
        </c:ser>
        <c:ser>
          <c:idx val="6"/>
          <c:order val="6"/>
          <c:tx>
            <c:strRef>
              <c:f>'Correspondance Diagramme'!$H$1</c:f>
              <c:strCache>
                <c:ptCount val="1"/>
                <c:pt idx="0">
                  <c:v>40%</c:v>
                </c:pt>
              </c:strCache>
            </c:strRef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'Correspondance Diagramme'!$A$2:$A$27</c:f>
              <c:numCache>
                <c:formatCode>General</c:formatCode>
                <c:ptCount val="2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</c:numCache>
            </c:numRef>
          </c:xVal>
          <c:yVal>
            <c:numRef>
              <c:f>'Correspondance Diagramme'!$H$2:$H$27</c:f>
              <c:numCache>
                <c:formatCode>0.00000</c:formatCode>
                <c:ptCount val="26"/>
                <c:pt idx="0">
                  <c:v>1.5096858457427035E-3</c:v>
                </c:pt>
                <c:pt idx="1">
                  <c:v>1.6235817938473893E-3</c:v>
                </c:pt>
                <c:pt idx="2">
                  <c:v>1.7450492649889991E-3</c:v>
                </c:pt>
                <c:pt idx="3">
                  <c:v>1.8745223776500549E-3</c:v>
                </c:pt>
                <c:pt idx="4">
                  <c:v>2.0124561850816906E-3</c:v>
                </c:pt>
                <c:pt idx="5">
                  <c:v>2.1593275150729816E-3</c:v>
                </c:pt>
                <c:pt idx="6">
                  <c:v>2.3156358408499924E-3</c:v>
                </c:pt>
                <c:pt idx="7">
                  <c:v>2.4819041847169701E-3</c:v>
                </c:pt>
                <c:pt idx="8">
                  <c:v>2.6586800561853889E-3</c:v>
                </c:pt>
                <c:pt idx="9">
                  <c:v>2.8465364264813205E-3</c:v>
                </c:pt>
                <c:pt idx="10">
                  <c:v>3.0460727414786531E-3</c:v>
                </c:pt>
                <c:pt idx="11">
                  <c:v>3.2579159752764647E-3</c:v>
                </c:pt>
                <c:pt idx="12">
                  <c:v>3.4827217268238353E-3</c:v>
                </c:pt>
                <c:pt idx="13">
                  <c:v>3.7211753621962645E-3</c:v>
                </c:pt>
                <c:pt idx="14">
                  <c:v>3.9739932053458882E-3</c:v>
                </c:pt>
                <c:pt idx="15">
                  <c:v>4.2419237803838989E-3</c:v>
                </c:pt>
                <c:pt idx="16">
                  <c:v>4.5257491087101068E-3</c:v>
                </c:pt>
                <c:pt idx="17">
                  <c:v>4.8262860645828208E-3</c:v>
                </c:pt>
                <c:pt idx="18">
                  <c:v>5.1443877930239723E-3</c:v>
                </c:pt>
                <c:pt idx="19">
                  <c:v>5.4809451942822605E-3</c:v>
                </c:pt>
                <c:pt idx="20">
                  <c:v>5.8368884794325641E-3</c:v>
                </c:pt>
                <c:pt idx="21">
                  <c:v>6.2131888020764275E-3</c:v>
                </c:pt>
                <c:pt idx="22">
                  <c:v>6.6108599715279199E-3</c:v>
                </c:pt>
                <c:pt idx="23">
                  <c:v>7.0309602533255213E-3</c:v>
                </c:pt>
                <c:pt idx="24">
                  <c:v>7.4745942634068434E-3</c:v>
                </c:pt>
                <c:pt idx="25">
                  <c:v>7.9429149628226295E-3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1DDC-498F-B11B-1D40DA0AA4D5}"/>
            </c:ext>
          </c:extLst>
        </c:ser>
        <c:ser>
          <c:idx val="7"/>
          <c:order val="7"/>
          <c:tx>
            <c:strRef>
              <c:f>'Correspondance Diagramme'!$I$1</c:f>
              <c:strCache>
                <c:ptCount val="1"/>
                <c:pt idx="0">
                  <c:v>30%</c:v>
                </c:pt>
              </c:strCache>
            </c:strRef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'Correspondance Diagramme'!$A$2:$A$27</c:f>
              <c:numCache>
                <c:formatCode>General</c:formatCode>
                <c:ptCount val="2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</c:numCache>
            </c:numRef>
          </c:xVal>
          <c:yVal>
            <c:numRef>
              <c:f>'Correspondance Diagramme'!$I$2:$I$27</c:f>
              <c:numCache>
                <c:formatCode>0.00000</c:formatCode>
                <c:ptCount val="26"/>
                <c:pt idx="0">
                  <c:v>1.131577757729776E-3</c:v>
                </c:pt>
                <c:pt idx="1">
                  <c:v>1.2168922440621763E-3</c:v>
                </c:pt>
                <c:pt idx="2">
                  <c:v>1.3078696268241489E-3</c:v>
                </c:pt>
                <c:pt idx="3">
                  <c:v>1.4048333461217156E-3</c:v>
                </c:pt>
                <c:pt idx="4">
                  <c:v>1.5081222714507208E-3</c:v>
                </c:pt>
                <c:pt idx="5">
                  <c:v>1.6180912998635399E-3</c:v>
                </c:pt>
                <c:pt idx="6">
                  <c:v>1.7351119740960533E-3</c:v>
                </c:pt>
                <c:pt idx="7">
                  <c:v>1.8595731215312503E-3</c:v>
                </c:pt>
                <c:pt idx="8">
                  <c:v>1.9918815149452844E-3</c:v>
                </c:pt>
                <c:pt idx="9">
                  <c:v>2.1324625560571625E-3</c:v>
                </c:pt>
                <c:pt idx="10">
                  <c:v>2.281760982984857E-3</c:v>
                </c:pt>
                <c:pt idx="11">
                  <c:v>2.440241602799272E-3</c:v>
                </c:pt>
                <c:pt idx="12">
                  <c:v>2.6083900504632221E-3</c:v>
                </c:pt>
                <c:pt idx="13">
                  <c:v>2.786713575546385E-3</c:v>
                </c:pt>
                <c:pt idx="14">
                  <c:v>2.9757418582194522E-3</c:v>
                </c:pt>
                <c:pt idx="15">
                  <c:v>3.1760278561520031E-3</c:v>
                </c:pt>
                <c:pt idx="16">
                  <c:v>3.3881486840699158E-3</c:v>
                </c:pt>
                <c:pt idx="17">
                  <c:v>3.6127065278700374E-3</c:v>
                </c:pt>
                <c:pt idx="18">
                  <c:v>3.8503295953429772E-3</c:v>
                </c:pt>
                <c:pt idx="19">
                  <c:v>4.1016731057208133E-3</c:v>
                </c:pt>
                <c:pt idx="20">
                  <c:v>4.3674203204453043E-3</c:v>
                </c:pt>
                <c:pt idx="21">
                  <c:v>4.6482836177459659E-3</c:v>
                </c:pt>
                <c:pt idx="22">
                  <c:v>4.9450056138262352E-3</c:v>
                </c:pt>
                <c:pt idx="23">
                  <c:v>5.2583603336823328E-3</c:v>
                </c:pt>
                <c:pt idx="24">
                  <c:v>5.5891544348236916E-3</c:v>
                </c:pt>
                <c:pt idx="25">
                  <c:v>5.9382284874282864E-3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1DDC-498F-B11B-1D40DA0AA4D5}"/>
            </c:ext>
          </c:extLst>
        </c:ser>
        <c:ser>
          <c:idx val="8"/>
          <c:order val="8"/>
          <c:tx>
            <c:strRef>
              <c:f>'Correspondance Diagramme'!$J$1</c:f>
              <c:strCache>
                <c:ptCount val="1"/>
                <c:pt idx="0">
                  <c:v>20%</c:v>
                </c:pt>
              </c:strCache>
            </c:strRef>
          </c:tx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'Correspondance Diagramme'!$A$2:$A$27</c:f>
              <c:numCache>
                <c:formatCode>General</c:formatCode>
                <c:ptCount val="2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</c:numCache>
            </c:numRef>
          </c:xVal>
          <c:yVal>
            <c:numRef>
              <c:f>'Correspondance Diagramme'!$J$2:$J$27</c:f>
              <c:numCache>
                <c:formatCode>0.00000</c:formatCode>
                <c:ptCount val="26"/>
                <c:pt idx="0">
                  <c:v>7.5392797560970592E-4</c:v>
                </c:pt>
                <c:pt idx="1">
                  <c:v>8.1073278519562476E-4</c:v>
                </c:pt>
                <c:pt idx="2">
                  <c:v>8.7130239326543932E-4</c:v>
                </c:pt>
                <c:pt idx="3">
                  <c:v>9.3585100100867927E-4</c:v>
                </c:pt>
                <c:pt idx="4">
                  <c:v>1.0046029162126431E-3</c:v>
                </c:pt>
                <c:pt idx="5">
                  <c:v>1.0777929312246379E-3</c:v>
                </c:pt>
                <c:pt idx="6">
                  <c:v>1.1556667120179009E-3</c:v>
                </c:pt>
                <c:pt idx="7">
                  <c:v>1.2384811987332196E-3</c:v>
                </c:pt>
                <c:pt idx="8">
                  <c:v>1.3265050180958763E-3</c:v>
                </c:pt>
                <c:pt idx="9">
                  <c:v>1.420018908137521E-3</c:v>
                </c:pt>
                <c:pt idx="10">
                  <c:v>1.5193161556850492E-3</c:v>
                </c:pt>
                <c:pt idx="11">
                  <c:v>1.6247030471138973E-3</c:v>
                </c:pt>
                <c:pt idx="12">
                  <c:v>1.7364993329012173E-3</c:v>
                </c:pt>
                <c:pt idx="13">
                  <c:v>1.8550387065557246E-3</c:v>
                </c:pt>
                <c:pt idx="14">
                  <c:v>1.9806692985455641E-3</c:v>
                </c:pt>
                <c:pt idx="15">
                  <c:v>2.1137541858936948E-3</c:v>
                </c:pt>
                <c:pt idx="16">
                  <c:v>2.2546719181620826E-3</c:v>
                </c:pt>
                <c:pt idx="17">
                  <c:v>2.4038170606021894E-3</c:v>
                </c:pt>
                <c:pt idx="18">
                  <c:v>2.561600755309242E-3</c:v>
                </c:pt>
                <c:pt idx="19">
                  <c:v>2.7284513012829316E-3</c:v>
                </c:pt>
                <c:pt idx="20">
                  <c:v>2.9048147543668857E-3</c:v>
                </c:pt>
                <c:pt idx="21">
                  <c:v>3.0911555481145624E-3</c:v>
                </c:pt>
                <c:pt idx="22">
                  <c:v>3.2879571367099595E-3</c:v>
                </c:pt>
                <c:pt idx="23">
                  <c:v>3.4957226611585374E-3</c:v>
                </c:pt>
                <c:pt idx="24">
                  <c:v>3.7149756400572257E-3</c:v>
                </c:pt>
                <c:pt idx="25">
                  <c:v>3.9462606863527724E-3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1DDC-498F-B11B-1D40DA0AA4D5}"/>
            </c:ext>
          </c:extLst>
        </c:ser>
        <c:ser>
          <c:idx val="9"/>
          <c:order val="9"/>
          <c:tx>
            <c:strRef>
              <c:f>'Correspondance Diagramme'!$K$1</c:f>
              <c:strCache>
                <c:ptCount val="1"/>
                <c:pt idx="0">
                  <c:v>10%</c:v>
                </c:pt>
              </c:strCache>
            </c:strRef>
          </c:tx>
          <c:spPr>
            <a:ln w="190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'Correspondance Diagramme'!$A$2:$A$27</c:f>
              <c:numCache>
                <c:formatCode>General</c:formatCode>
                <c:ptCount val="2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</c:numCache>
            </c:numRef>
          </c:xVal>
          <c:yVal>
            <c:numRef>
              <c:f>'Correspondance Diagramme'!$K$2:$K$27</c:f>
              <c:numCache>
                <c:formatCode>0.00000</c:formatCode>
                <c:ptCount val="26"/>
                <c:pt idx="0">
                  <c:v>3.7673566661637061E-4</c:v>
                </c:pt>
                <c:pt idx="1">
                  <c:v>4.0510238151898748E-4</c:v>
                </c:pt>
                <c:pt idx="2">
                  <c:v>4.3534627842187733E-4</c:v>
                </c:pt>
                <c:pt idx="3">
                  <c:v>4.675737486066877E-4</c:v>
                </c:pt>
                <c:pt idx="4">
                  <c:v>5.0189614754887529E-4</c:v>
                </c:pt>
                <c:pt idx="5">
                  <c:v>5.3842997363519416E-4</c:v>
                </c:pt>
                <c:pt idx="6">
                  <c:v>5.7729705135846734E-4</c:v>
                </c:pt>
                <c:pt idx="7">
                  <c:v>6.1862471907429102E-4</c:v>
                </c:pt>
                <c:pt idx="8">
                  <c:v>6.6254602140957883E-4</c:v>
                </c:pt>
                <c:pt idx="9">
                  <c:v>7.0919990641862894E-4</c:v>
                </c:pt>
                <c:pt idx="10">
                  <c:v>7.5873142758869688E-4</c:v>
                </c:pt>
                <c:pt idx="11">
                  <c:v>8.1129195080407849E-4</c:v>
                </c:pt>
                <c:pt idx="12">
                  <c:v>8.6703936638523325E-4</c:v>
                </c:pt>
                <c:pt idx="13">
                  <c:v>9.2613830632781269E-4</c:v>
                </c:pt>
                <c:pt idx="14">
                  <c:v>9.8876036687544494E-4</c:v>
                </c:pt>
                <c:pt idx="15">
                  <c:v>1.0550843365699223E-3</c:v>
                </c:pt>
                <c:pt idx="16">
                  <c:v>1.1252964299329885E-3</c:v>
                </c:pt>
                <c:pt idx="17">
                  <c:v>1.1995905269454612E-3</c:v>
                </c:pt>
                <c:pt idx="18">
                  <c:v>1.2781684185016893E-3</c:v>
                </c:pt>
                <c:pt idx="19">
                  <c:v>1.3612400580307799E-3</c:v>
                </c:pt>
                <c:pt idx="20">
                  <c:v>1.4490238194902881E-3</c:v>
                </c:pt>
                <c:pt idx="21">
                  <c:v>1.5417467619535815E-3</c:v>
                </c:pt>
                <c:pt idx="22">
                  <c:v>1.6396449010286078E-3</c:v>
                </c:pt>
                <c:pt idx="23">
                  <c:v>1.7429634873635548E-3</c:v>
                </c:pt>
                <c:pt idx="24">
                  <c:v>1.8519572925140512E-3</c:v>
                </c:pt>
                <c:pt idx="25">
                  <c:v>1.966890902466779E-3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1DDC-498F-B11B-1D40DA0AA4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6521312"/>
        <c:axId val="16534752"/>
      </c:scatterChart>
      <c:valAx>
        <c:axId val="16521312"/>
        <c:scaling>
          <c:orientation val="minMax"/>
          <c:max val="2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ysDot"/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sz="1800"/>
                  <a:t>Températures</a:t>
                </a:r>
              </a:p>
            </c:rich>
          </c:tx>
          <c:layout>
            <c:manualLayout>
              <c:xMode val="edge"/>
              <c:yMode val="edge"/>
              <c:x val="0.44500721052943204"/>
              <c:y val="0.96554312507435769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&quot; &quot;&quot;°C&quot;" sourceLinked="0"/>
        <c:majorTickMark val="out"/>
        <c:minorTickMark val="out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534752"/>
        <c:crosses val="autoZero"/>
        <c:crossBetween val="midCat"/>
        <c:majorUnit val="1"/>
        <c:minorUnit val="1"/>
      </c:valAx>
      <c:valAx>
        <c:axId val="16534752"/>
        <c:scaling>
          <c:orientation val="minMax"/>
          <c:max val="2.2000000000000006E-2"/>
        </c:scaling>
        <c:delete val="1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prstDash val="sysDot"/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8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 sz="1800"/>
                  <a:t>Humidité</a:t>
                </a:r>
                <a:r>
                  <a:rPr lang="fr-FR" sz="1800" baseline="0"/>
                  <a:t> relative</a:t>
                </a:r>
                <a:endParaRPr lang="fr-FR" sz="1800"/>
              </a:p>
            </c:rich>
          </c:tx>
          <c:layout>
            <c:manualLayout>
              <c:xMode val="edge"/>
              <c:yMode val="edge"/>
              <c:x val="0.96633173706362208"/>
              <c:y val="0.46644497805106211"/>
            </c:manualLayout>
          </c:layout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8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#,##0.000" sourceLinked="0"/>
        <c:majorTickMark val="out"/>
        <c:minorTickMark val="out"/>
        <c:tickLblPos val="nextTo"/>
        <c:crossAx val="16521312"/>
        <c:crosses val="autoZero"/>
        <c:crossBetween val="midCat"/>
        <c:majorUnit val="1.0000000000000002E-3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91023606857469574"/>
          <c:y val="0.1007513305220528"/>
          <c:w val="5.7086480989504106E-2"/>
          <c:h val="0.7736182789885346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 orientation="landscape"/>
  </c:printSettings>
  <c:userShapes r:id="rId3"/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7.611327944031983E-3"/>
          <c:y val="6.308574770502208E-2"/>
          <c:w val="0.97078674674846088"/>
          <c:h val="0.93648200857336583"/>
        </c:manualLayout>
      </c:layout>
      <c:scatterChart>
        <c:scatterStyle val="lineMarker"/>
        <c:varyColors val="0"/>
        <c:ser>
          <c:idx val="0"/>
          <c:order val="0"/>
          <c:tx>
            <c:strRef>
              <c:f>'Etude Thermique 3,0'!$E$70</c:f>
              <c:strCache>
                <c:ptCount val="1"/>
                <c:pt idx="0">
                  <c:v>Correspodance
diagramme</c:v>
                </c:pt>
              </c:strCache>
            </c:strRef>
          </c:tx>
          <c:spPr>
            <a:ln w="28575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38100">
                <a:solidFill>
                  <a:srgbClr val="FF0000"/>
                </a:solidFill>
              </a:ln>
              <a:effectLst/>
            </c:spPr>
          </c:marker>
          <c:xVal>
            <c:numRef>
              <c:f>'Etude Thermique 3,0'!$C$71:$C$74</c:f>
              <c:numCache>
                <c:formatCode>0.00"°C"</c:formatCode>
                <c:ptCount val="4"/>
                <c:pt idx="0">
                  <c:v>18</c:v>
                </c:pt>
                <c:pt idx="1">
                  <c:v>18</c:v>
                </c:pt>
                <c:pt idx="2">
                  <c:v>10.126022452295766</c:v>
                </c:pt>
                <c:pt idx="3">
                  <c:v>10.126022452295766</c:v>
                </c:pt>
              </c:numCache>
            </c:numRef>
          </c:xVal>
          <c:yVal>
            <c:numRef>
              <c:f>'Etude Thermique 3,0'!$E$71:$E$74</c:f>
              <c:numCache>
                <c:formatCode>0.000000000</c:formatCode>
                <c:ptCount val="4"/>
                <c:pt idx="0">
                  <c:v>0</c:v>
                </c:pt>
                <c:pt idx="1">
                  <c:v>7.7486250433024236E-3</c:v>
                </c:pt>
                <c:pt idx="2">
                  <c:v>7.7486250433024236E-3</c:v>
                </c:pt>
                <c:pt idx="3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3A17-4B1D-8550-87CABF45FD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002035072"/>
        <c:axId val="2002035552"/>
      </c:scatterChart>
      <c:valAx>
        <c:axId val="2002035072"/>
        <c:scaling>
          <c:orientation val="minMax"/>
          <c:max val="25"/>
        </c:scaling>
        <c:delete val="1"/>
        <c:axPos val="b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0.00&quot;°C&quot;" sourceLinked="1"/>
        <c:majorTickMark val="none"/>
        <c:minorTickMark val="none"/>
        <c:tickLblPos val="none"/>
        <c:crossAx val="2002035552"/>
        <c:crosses val="autoZero"/>
        <c:crossBetween val="midCat"/>
      </c:valAx>
      <c:valAx>
        <c:axId val="2002035552"/>
        <c:scaling>
          <c:orientation val="minMax"/>
          <c:max val="2.0245080705593603E-2"/>
        </c:scaling>
        <c:delete val="1"/>
        <c:axPos val="l"/>
        <c:majorGridlines>
          <c:spPr>
            <a:ln w="9525" cap="flat" cmpd="sng" algn="ctr">
              <a:noFill/>
              <a:round/>
            </a:ln>
            <a:effectLst/>
          </c:spPr>
        </c:majorGridlines>
        <c:numFmt formatCode="0.000000000" sourceLinked="1"/>
        <c:majorTickMark val="none"/>
        <c:minorTickMark val="none"/>
        <c:tickLblPos val="none"/>
        <c:crossAx val="200203507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6052525262469844"/>
          <c:y val="5.7735515018813577E-2"/>
          <c:w val="0.65400551539165575"/>
          <c:h val="0.90826959399148843"/>
        </c:manualLayout>
      </c:layout>
      <c:scatterChart>
        <c:scatterStyle val="lineMarker"/>
        <c:varyColors val="0"/>
        <c:ser>
          <c:idx val="0"/>
          <c:order val="0"/>
          <c:tx>
            <c:strRef>
              <c:f>'Etude Thermique 3,0'!$Z$47</c:f>
              <c:strCache>
                <c:ptCount val="1"/>
                <c:pt idx="0">
                  <c:v>Température en °C</c:v>
                </c:pt>
              </c:strCache>
            </c:strRef>
          </c:tx>
          <c:spPr>
            <a:ln w="25400" cap="rnd">
              <a:solidFill>
                <a:srgbClr val="FF0000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25400">
                <a:solidFill>
                  <a:srgbClr val="FF0000"/>
                </a:solidFill>
              </a:ln>
              <a:effectLst/>
            </c:spPr>
          </c:marker>
          <c:xVal>
            <c:numRef>
              <c:f>'Etude Thermique 3,0'!$Y$48:$Y$56</c:f>
              <c:numCache>
                <c:formatCode>0.00</c:formatCode>
                <c:ptCount val="9"/>
                <c:pt idx="1">
                  <c:v>0</c:v>
                </c:pt>
                <c:pt idx="2">
                  <c:v>0.13869565217391305</c:v>
                </c:pt>
                <c:pt idx="3">
                  <c:v>0.40896592244418334</c:v>
                </c:pt>
                <c:pt idx="4">
                  <c:v>0.54981099286671853</c:v>
                </c:pt>
                <c:pt idx="5">
                  <c:v>6.750487430296257</c:v>
                </c:pt>
                <c:pt idx="6">
                  <c:v>7.0481064779153044</c:v>
                </c:pt>
                <c:pt idx="7">
                  <c:v>7.1781064779153043</c:v>
                </c:pt>
                <c:pt idx="8">
                  <c:v>8.1781064779153034</c:v>
                </c:pt>
              </c:numCache>
            </c:numRef>
          </c:xVal>
          <c:yVal>
            <c:numRef>
              <c:f>'Etude Thermique 3,0'!$Z$48:$Z$56</c:f>
              <c:numCache>
                <c:formatCode>0.0"°C"</c:formatCode>
                <c:ptCount val="9"/>
                <c:pt idx="1">
                  <c:v>18</c:v>
                </c:pt>
                <c:pt idx="2" formatCode="0.00&quot;°C&quot;">
                  <c:v>17.547234356302852</c:v>
                </c:pt>
                <c:pt idx="3" formatCode="0.00&quot;°C&quot;">
                  <c:v>16.510682974212308</c:v>
                </c:pt>
                <c:pt idx="4" formatCode="0.00&quot;°C&quot;">
                  <c:v>-5.085111322330242</c:v>
                </c:pt>
                <c:pt idx="5" formatCode="0.00&quot;°C&quot;">
                  <c:v>-5.575648314418161</c:v>
                </c:pt>
                <c:pt idx="6" formatCode="0.00&quot;°C&quot;">
                  <c:v>-6.5169490289652492</c:v>
                </c:pt>
                <c:pt idx="7" formatCode="0.00&quot;°C&quot;">
                  <c:v>-6.5472343563028508</c:v>
                </c:pt>
                <c:pt idx="8">
                  <c:v>-7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13C-4493-893F-443CCF79326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99116544"/>
        <c:axId val="1599115584"/>
      </c:scatterChart>
      <c:valAx>
        <c:axId val="15991165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9115584"/>
        <c:crosses val="autoZero"/>
        <c:crossBetween val="midCat"/>
        <c:majorUnit val="1"/>
        <c:minorUnit val="0.5"/>
      </c:valAx>
      <c:valAx>
        <c:axId val="1599115584"/>
        <c:scaling>
          <c:orientation val="minMax"/>
          <c:max val="25"/>
          <c:min val="-10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9116544"/>
        <c:crosses val="autoZero"/>
        <c:crossBetween val="midCat"/>
        <c:majorUnit val="1"/>
        <c:minorUnit val="0.5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2.874458384555615E-2"/>
          <c:y val="9.9303882195448459E-2"/>
          <c:w val="0.86398270716455206"/>
          <c:h val="0.77755452255215085"/>
        </c:manualLayout>
      </c:layout>
      <c:scatterChart>
        <c:scatterStyle val="smoothMarker"/>
        <c:varyColors val="0"/>
        <c:ser>
          <c:idx val="0"/>
          <c:order val="0"/>
          <c:tx>
            <c:strRef>
              <c:f>'Correspondance Diagramme'!$B$1</c:f>
              <c:strCache>
                <c:ptCount val="1"/>
                <c:pt idx="0">
                  <c:v>100%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'Correspondance Diagramme'!$A$2:$A$27</c:f>
              <c:numCache>
                <c:formatCode>General</c:formatCode>
                <c:ptCount val="2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</c:numCache>
            </c:numRef>
          </c:xVal>
          <c:yVal>
            <c:numRef>
              <c:f>'Correspondance Diagramme'!$B$2:$B$27</c:f>
              <c:numCache>
                <c:formatCode>0.00000</c:formatCode>
                <c:ptCount val="26"/>
                <c:pt idx="0">
                  <c:v>3.78800568808077E-3</c:v>
                </c:pt>
                <c:pt idx="1">
                  <c:v>4.0749093446430899E-3</c:v>
                </c:pt>
                <c:pt idx="2">
                  <c:v>4.3810600570846087E-3</c:v>
                </c:pt>
                <c:pt idx="3">
                  <c:v>4.7075868368996526E-3</c:v>
                </c:pt>
                <c:pt idx="4">
                  <c:v>5.0556766227263595E-3</c:v>
                </c:pt>
                <c:pt idx="5">
                  <c:v>5.4265770444139631E-3</c:v>
                </c:pt>
                <c:pt idx="6">
                  <c:v>5.8215993386514665E-3</c:v>
                </c:pt>
                <c:pt idx="7">
                  <c:v>6.2421214279343084E-3</c:v>
                </c:pt>
                <c:pt idx="8">
                  <c:v>6.6895911757763439E-3</c:v>
                </c:pt>
                <c:pt idx="9">
                  <c:v>7.1655298323192243E-3</c:v>
                </c:pt>
                <c:pt idx="10">
                  <c:v>7.6715356858621901E-3</c:v>
                </c:pt>
                <c:pt idx="11">
                  <c:v>8.2092879373472562E-3</c:v>
                </c:pt>
                <c:pt idx="12">
                  <c:v>8.7805508165019804E-3</c:v>
                </c:pt>
                <c:pt idx="13">
                  <c:v>9.3871779601835577E-3</c:v>
                </c:pt>
                <c:pt idx="14">
                  <c:v>1.0031117075503169E-2</c:v>
                </c:pt>
                <c:pt idx="15">
                  <c:v>1.0714414912560607E-2</c:v>
                </c:pt>
                <c:pt idx="16">
                  <c:v>1.1439222574112385E-2</c:v>
                </c:pt>
                <c:pt idx="17">
                  <c:v>1.2207801192261085E-2</c:v>
                </c:pt>
                <c:pt idx="18">
                  <c:v>1.3022528005320905E-2</c:v>
                </c:pt>
                <c:pt idx="19">
                  <c:v>1.3885902871424475E-2</c:v>
                </c:pt>
                <c:pt idx="20">
                  <c:v>1.4800555259228829E-2</c:v>
                </c:pt>
                <c:pt idx="21">
                  <c:v>1.5769251760305834E-2</c:v>
                </c:pt>
                <c:pt idx="22">
                  <c:v>1.6794904172516913E-2</c:v>
                </c:pt>
                <c:pt idx="23">
                  <c:v>1.7880578208941327E-2</c:v>
                </c:pt>
                <c:pt idx="24">
                  <c:v>1.9029502892821366E-2</c:v>
                </c:pt>
                <c:pt idx="25">
                  <c:v>2.0245080705593582E-2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93A-4062-A5CB-1E7EA0B9B911}"/>
            </c:ext>
          </c:extLst>
        </c:ser>
        <c:ser>
          <c:idx val="1"/>
          <c:order val="1"/>
          <c:tx>
            <c:strRef>
              <c:f>'Correspondance Diagramme'!$C$1</c:f>
              <c:strCache>
                <c:ptCount val="1"/>
                <c:pt idx="0">
                  <c:v>90%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xVal>
            <c:numRef>
              <c:f>'Correspondance Diagramme'!$A$2:$A$27</c:f>
              <c:numCache>
                <c:formatCode>General</c:formatCode>
                <c:ptCount val="2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</c:numCache>
            </c:numRef>
          </c:xVal>
          <c:yVal>
            <c:numRef>
              <c:f>'Correspondance Diagramme'!$C$2:$C$27</c:f>
              <c:numCache>
                <c:formatCode>0.00000</c:formatCode>
                <c:ptCount val="26"/>
                <c:pt idx="0">
                  <c:v>3.4071301629323013E-3</c:v>
                </c:pt>
                <c:pt idx="1">
                  <c:v>3.6650173469255226E-3</c:v>
                </c:pt>
                <c:pt idx="2">
                  <c:v>3.9401787845127073E-3</c:v>
                </c:pt>
                <c:pt idx="3">
                  <c:v>4.2336239486481051E-3</c:v>
                </c:pt>
                <c:pt idx="4">
                  <c:v>4.5464135911755651E-3</c:v>
                </c:pt>
                <c:pt idx="5">
                  <c:v>4.8796621273544324E-3</c:v>
                </c:pt>
                <c:pt idx="6">
                  <c:v>5.234540145068205E-3</c:v>
                </c:pt>
                <c:pt idx="7">
                  <c:v>5.6122770480313911E-3</c:v>
                </c:pt>
                <c:pt idx="8">
                  <c:v>6.0141638431866406E-3</c:v>
                </c:pt>
                <c:pt idx="9">
                  <c:v>6.4415560834470273E-3</c:v>
                </c:pt>
                <c:pt idx="10">
                  <c:v>6.8958769779959052E-3</c:v>
                </c:pt>
                <c:pt idx="11">
                  <c:v>7.3786206835206496E-3</c:v>
                </c:pt>
                <c:pt idx="12">
                  <c:v>7.8913557910359807E-3</c:v>
                </c:pt>
                <c:pt idx="13">
                  <c:v>8.4357290243620518E-3</c:v>
                </c:pt>
                <c:pt idx="14">
                  <c:v>9.0134691678757789E-3</c:v>
                </c:pt>
                <c:pt idx="15">
                  <c:v>9.6263912428661697E-3</c:v>
                </c:pt>
                <c:pt idx="16">
                  <c:v>1.0276400953715559E-2</c:v>
                </c:pt>
                <c:pt idx="17">
                  <c:v>1.0965499427218044E-2</c:v>
                </c:pt>
                <c:pt idx="18">
                  <c:v>1.1695788270657153E-2</c:v>
                </c:pt>
                <c:pt idx="19">
                  <c:v>1.2469474976824498E-2</c:v>
                </c:pt>
                <c:pt idx="20">
                  <c:v>1.3288878706997891E-2</c:v>
                </c:pt>
                <c:pt idx="21">
                  <c:v>1.4156436486047398E-2</c:v>
                </c:pt>
                <c:pt idx="22">
                  <c:v>1.5074709847336843E-2</c:v>
                </c:pt>
                <c:pt idx="23">
                  <c:v>1.6046391968984053E-2</c:v>
                </c:pt>
                <c:pt idx="24">
                  <c:v>1.7074315347382327E-2</c:v>
                </c:pt>
                <c:pt idx="25">
                  <c:v>1.8161460058728696E-2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1-493A-4062-A5CB-1E7EA0B9B911}"/>
            </c:ext>
          </c:extLst>
        </c:ser>
        <c:ser>
          <c:idx val="2"/>
          <c:order val="2"/>
          <c:tx>
            <c:strRef>
              <c:f>'Correspondance Diagramme'!$D$1</c:f>
              <c:strCache>
                <c:ptCount val="1"/>
                <c:pt idx="0">
                  <c:v>80%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xVal>
            <c:numRef>
              <c:f>'Correspondance Diagramme'!$A$2:$A$27</c:f>
              <c:numCache>
                <c:formatCode>General</c:formatCode>
                <c:ptCount val="2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</c:numCache>
            </c:numRef>
          </c:xVal>
          <c:yVal>
            <c:numRef>
              <c:f>'Correspondance Diagramme'!$D$2:$D$27</c:f>
              <c:numCache>
                <c:formatCode>0.00000</c:formatCode>
                <c:ptCount val="26"/>
                <c:pt idx="0">
                  <c:v>3.0267179829611811E-3</c:v>
                </c:pt>
                <c:pt idx="1">
                  <c:v>3.2556617116206847E-3</c:v>
                </c:pt>
                <c:pt idx="2">
                  <c:v>3.4999177081518457E-3</c:v>
                </c:pt>
                <c:pt idx="3">
                  <c:v>3.7603774106129764E-3</c:v>
                </c:pt>
                <c:pt idx="4">
                  <c:v>4.037977083921832E-3</c:v>
                </c:pt>
                <c:pt idx="5">
                  <c:v>4.3336998489980662E-3</c:v>
                </c:pt>
                <c:pt idx="6">
                  <c:v>4.6485778125548586E-3</c:v>
                </c:pt>
                <c:pt idx="7">
                  <c:v>4.9836943047237205E-3</c:v>
                </c:pt>
                <c:pt idx="8">
                  <c:v>5.3401862323583767E-3</c:v>
                </c:pt>
                <c:pt idx="9">
                  <c:v>5.7192465565886188E-3</c:v>
                </c:pt>
                <c:pt idx="10">
                  <c:v>6.1221269039896447E-3</c:v>
                </c:pt>
                <c:pt idx="11">
                  <c:v>6.5501403216044682E-3</c:v>
                </c:pt>
                <c:pt idx="12">
                  <c:v>7.0046641870129666E-3</c:v>
                </c:pt>
                <c:pt idx="13">
                  <c:v>7.4871432856914825E-3</c:v>
                </c:pt>
                <c:pt idx="14">
                  <c:v>7.9990930690605443E-3</c:v>
                </c:pt>
                <c:pt idx="15">
                  <c:v>8.5421031078865024E-3</c:v>
                </c:pt>
                <c:pt idx="16">
                  <c:v>9.1178407570983479E-3</c:v>
                </c:pt>
                <c:pt idx="17">
                  <c:v>9.7280550496181596E-3</c:v>
                </c:pt>
                <c:pt idx="18">
                  <c:v>1.037458083849699E-2</c:v>
                </c:pt>
                <c:pt idx="19">
                  <c:v>1.1059343208517324E-2</c:v>
                </c:pt>
                <c:pt idx="20">
                  <c:v>1.1784362180486903E-2</c:v>
                </c:pt>
                <c:pt idx="21">
                  <c:v>1.2551757733730977E-2</c:v>
                </c:pt>
                <c:pt idx="22">
                  <c:v>1.3363755174815462E-2</c:v>
                </c:pt>
                <c:pt idx="23">
                  <c:v>1.4222690883332801E-2</c:v>
                </c:pt>
                <c:pt idx="24">
                  <c:v>1.5131018468687569E-2</c:v>
                </c:pt>
                <c:pt idx="25">
                  <c:v>1.6091315375268606E-2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493A-4062-A5CB-1E7EA0B9B911}"/>
            </c:ext>
          </c:extLst>
        </c:ser>
        <c:ser>
          <c:idx val="3"/>
          <c:order val="3"/>
          <c:tx>
            <c:strRef>
              <c:f>'Correspondance Diagramme'!$E$1</c:f>
              <c:strCache>
                <c:ptCount val="1"/>
                <c:pt idx="0">
                  <c:v>70%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xVal>
            <c:numRef>
              <c:f>'Correspondance Diagramme'!$A$2:$A$27</c:f>
              <c:numCache>
                <c:formatCode>General</c:formatCode>
                <c:ptCount val="2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</c:numCache>
            </c:numRef>
          </c:xVal>
          <c:yVal>
            <c:numRef>
              <c:f>'Correspondance Diagramme'!$E$2:$E$27</c:f>
              <c:numCache>
                <c:formatCode>0.00000</c:formatCode>
                <c:ptCount val="26"/>
                <c:pt idx="0">
                  <c:v>2.6467683031738414E-3</c:v>
                </c:pt>
                <c:pt idx="1">
                  <c:v>2.8468413866348328E-3</c:v>
                </c:pt>
                <c:pt idx="2">
                  <c:v>3.0602755202588333E-3</c:v>
                </c:pt>
                <c:pt idx="3">
                  <c:v>3.2878455999769221E-3</c:v>
                </c:pt>
                <c:pt idx="4">
                  <c:v>3.5303650904466542E-3</c:v>
                </c:pt>
                <c:pt idx="5">
                  <c:v>3.7886877224933098E-3</c:v>
                </c:pt>
                <c:pt idx="6">
                  <c:v>4.0637092699186165E-3</c:v>
                </c:pt>
                <c:pt idx="7">
                  <c:v>4.3563694110418001E-3</c:v>
                </c:pt>
                <c:pt idx="8">
                  <c:v>4.6676536808208657E-3</c:v>
                </c:pt>
                <c:pt idx="9">
                  <c:v>4.9985955199300059E-3</c:v>
                </c:pt>
                <c:pt idx="10">
                  <c:v>5.3502784277460972E-3</c:v>
                </c:pt>
                <c:pt idx="11">
                  <c:v>5.7238382268291711E-3</c:v>
                </c:pt>
                <c:pt idx="12">
                  <c:v>6.1204654471721867E-3</c:v>
                </c:pt>
                <c:pt idx="13">
                  <c:v>6.5414078392520246E-3</c:v>
                </c:pt>
                <c:pt idx="14">
                  <c:v>6.9879730257420827E-3</c:v>
                </c:pt>
                <c:pt idx="15">
                  <c:v>7.4615313026543074E-3</c:v>
                </c:pt>
                <c:pt idx="16">
                  <c:v>7.9635186016740224E-3</c:v>
                </c:pt>
                <c:pt idx="17">
                  <c:v>8.4954396265433559E-3</c:v>
                </c:pt>
                <c:pt idx="18">
                  <c:v>9.0588711775480054E-3</c:v>
                </c:pt>
                <c:pt idx="19">
                  <c:v>9.6554656794809058E-3</c:v>
                </c:pt>
                <c:pt idx="20">
                  <c:v>1.0286954929905872E-2</c:v>
                </c:pt>
                <c:pt idx="21">
                  <c:v>1.0955154086141429E-2</c:v>
                </c:pt>
                <c:pt idx="22">
                  <c:v>1.1661965911144078E-2</c:v>
                </c:pt>
                <c:pt idx="23">
                  <c:v>1.240938530041219E-2</c:v>
                </c:pt>
                <c:pt idx="24">
                  <c:v>1.3199504114175359E-2</c:v>
                </c:pt>
                <c:pt idx="25">
                  <c:v>1.4034516341505017E-2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493A-4062-A5CB-1E7EA0B9B911}"/>
            </c:ext>
          </c:extLst>
        </c:ser>
        <c:ser>
          <c:idx val="4"/>
          <c:order val="4"/>
          <c:tx>
            <c:strRef>
              <c:f>'Correspondance Diagramme'!$F$1</c:f>
              <c:strCache>
                <c:ptCount val="1"/>
                <c:pt idx="0">
                  <c:v>60%</c:v>
                </c:pt>
              </c:strCache>
            </c:strRef>
          </c:tx>
          <c:spPr>
            <a:ln w="19050" cap="rnd">
              <a:solidFill>
                <a:srgbClr val="7030A0"/>
              </a:solidFill>
              <a:round/>
            </a:ln>
            <a:effectLst/>
          </c:spPr>
          <c:marker>
            <c:symbol val="none"/>
          </c:marker>
          <c:xVal>
            <c:numRef>
              <c:f>'Correspondance Diagramme'!$A$2:$A$27</c:f>
              <c:numCache>
                <c:formatCode>General</c:formatCode>
                <c:ptCount val="2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</c:numCache>
            </c:numRef>
          </c:xVal>
          <c:yVal>
            <c:numRef>
              <c:f>'Correspondance Diagramme'!$F$2:$F$27</c:f>
              <c:numCache>
                <c:formatCode>0.00000</c:formatCode>
                <c:ptCount val="26"/>
                <c:pt idx="0">
                  <c:v>2.2672802806301315E-3</c:v>
                </c:pt>
                <c:pt idx="1">
                  <c:v>2.4385553226240596E-3</c:v>
                </c:pt>
                <c:pt idx="2">
                  <c:v>2.6212509167645695E-3</c:v>
                </c:pt>
                <c:pt idx="3">
                  <c:v>2.8160268988206647E-3</c:v>
                </c:pt>
                <c:pt idx="4">
                  <c:v>3.0235756067470204E-3</c:v>
                </c:pt>
                <c:pt idx="5">
                  <c:v>3.244623269636942E-3</c:v>
                </c:pt>
                <c:pt idx="6">
                  <c:v>3.4799314574216977E-3</c:v>
                </c:pt>
                <c:pt idx="7">
                  <c:v>3.730298595157098E-3</c:v>
                </c:pt>
                <c:pt idx="8">
                  <c:v>3.9965615460754037E-3</c:v>
                </c:pt>
                <c:pt idx="9">
                  <c:v>4.2795972679485778E-3</c:v>
                </c:pt>
                <c:pt idx="10">
                  <c:v>4.580324547709862E-3</c:v>
                </c:pt>
                <c:pt idx="11">
                  <c:v>4.8997058197187277E-3</c:v>
                </c:pt>
                <c:pt idx="12">
                  <c:v>5.238749073531385E-3</c:v>
                </c:pt>
                <c:pt idx="13">
                  <c:v>5.5985098575604452E-3</c:v>
                </c:pt>
                <c:pt idx="14">
                  <c:v>5.9800933855763986E-3</c:v>
                </c:pt>
                <c:pt idx="15">
                  <c:v>6.3846567536247137E-3</c:v>
                </c:pt>
                <c:pt idx="16">
                  <c:v>6.8134112756116846E-3</c:v>
                </c:pt>
                <c:pt idx="17">
                  <c:v>7.2676249465544272E-3</c:v>
                </c:pt>
                <c:pt idx="18">
                  <c:v>7.7486250433024236E-3</c:v>
                </c:pt>
                <c:pt idx="19">
                  <c:v>8.2578008734270486E-3</c:v>
                </c:pt>
                <c:pt idx="20">
                  <c:v>8.796606683949203E-3</c:v>
                </c:pt>
                <c:pt idx="21">
                  <c:v>9.3665647426427068E-3</c:v>
                </c:pt>
                <c:pt idx="22">
                  <c:v>9.9692686058221337E-3</c:v>
                </c:pt>
                <c:pt idx="23">
                  <c:v>1.0606386587810069E-2</c:v>
                </c:pt>
                <c:pt idx="24">
                  <c:v>1.1279665448692215E-2</c:v>
                </c:pt>
                <c:pt idx="25">
                  <c:v>1.1990934318523999E-2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4-493A-4062-A5CB-1E7EA0B9B911}"/>
            </c:ext>
          </c:extLst>
        </c:ser>
        <c:ser>
          <c:idx val="5"/>
          <c:order val="5"/>
          <c:tx>
            <c:strRef>
              <c:f>'Correspondance Diagramme'!$G$1</c:f>
              <c:strCache>
                <c:ptCount val="1"/>
                <c:pt idx="0">
                  <c:v>50%</c:v>
                </c:pt>
              </c:strCache>
            </c:strRef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none"/>
          </c:marker>
          <c:xVal>
            <c:numRef>
              <c:f>'Correspondance Diagramme'!$A$2:$A$27</c:f>
              <c:numCache>
                <c:formatCode>General</c:formatCode>
                <c:ptCount val="2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</c:numCache>
            </c:numRef>
          </c:xVal>
          <c:yVal>
            <c:numRef>
              <c:f>'Correspondance Diagramme'!$G$2:$G$27</c:f>
              <c:numCache>
                <c:formatCode>0.00000</c:formatCode>
                <c:ptCount val="26"/>
                <c:pt idx="0">
                  <c:v>1.8882530744370844E-3</c:v>
                </c:pt>
                <c:pt idx="1">
                  <c:v>2.0308024729852972E-3</c:v>
                </c:pt>
                <c:pt idx="2">
                  <c:v>2.1828425972611437E-3</c:v>
                </c:pt>
                <c:pt idx="3">
                  <c:v>2.3449196941045265E-3</c:v>
                </c:pt>
                <c:pt idx="4">
                  <c:v>2.5176066353090379E-3</c:v>
                </c:pt>
                <c:pt idx="5">
                  <c:v>2.701504020836513E-3</c:v>
                </c:pt>
                <c:pt idx="6">
                  <c:v>2.8972413267279898E-3</c:v>
                </c:pt>
                <c:pt idx="7">
                  <c:v>3.1054781003064602E-3</c:v>
                </c:pt>
                <c:pt idx="8">
                  <c:v>3.3269052054884281E-3</c:v>
                </c:pt>
                <c:pt idx="9">
                  <c:v>3.5622461212625293E-3</c:v>
                </c:pt>
                <c:pt idx="10">
                  <c:v>3.8122582966557588E-3</c:v>
                </c:pt>
                <c:pt idx="11">
                  <c:v>4.077734565793664E-3</c:v>
                </c:pt>
                <c:pt idx="12">
                  <c:v>4.35950462697133E-3</c:v>
                </c:pt>
                <c:pt idx="13">
                  <c:v>4.6584365899901168E-3</c:v>
                </c:pt>
                <c:pt idx="14">
                  <c:v>4.9754385963831785E-3</c:v>
                </c:pt>
                <c:pt idx="15">
                  <c:v>5.3114605175530148E-3</c:v>
                </c:pt>
                <c:pt idx="16">
                  <c:v>5.6674957362803542E-3</c:v>
                </c:pt>
                <c:pt idx="17">
                  <c:v>6.0445830175387188E-3</c:v>
                </c:pt>
                <c:pt idx="18">
                  <c:v>6.4438084750660235E-3</c:v>
                </c:pt>
                <c:pt idx="19">
                  <c:v>6.8663076407088587E-3</c:v>
                </c:pt>
                <c:pt idx="20">
                  <c:v>7.3132676441698295E-3</c:v>
                </c:pt>
                <c:pt idx="21">
                  <c:v>7.7859295114598246E-3</c:v>
                </c:pt>
                <c:pt idx="22">
                  <c:v>8.2855905910895998E-3</c:v>
                </c:pt>
                <c:pt idx="23">
                  <c:v>8.8136071178361378E-3</c:v>
                </c:pt>
                <c:pt idx="24">
                  <c:v>9.3713969247948004E-3</c:v>
                </c:pt>
                <c:pt idx="25">
                  <c:v>9.9604423153864946E-3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5-493A-4062-A5CB-1E7EA0B9B911}"/>
            </c:ext>
          </c:extLst>
        </c:ser>
        <c:ser>
          <c:idx val="6"/>
          <c:order val="6"/>
          <c:tx>
            <c:strRef>
              <c:f>'Correspondance Diagramme'!$H$1</c:f>
              <c:strCache>
                <c:ptCount val="1"/>
                <c:pt idx="0">
                  <c:v>40%</c:v>
                </c:pt>
              </c:strCache>
            </c:strRef>
          </c:tx>
          <c:spPr>
            <a:ln w="19050" cap="rnd">
              <a:solidFill>
                <a:schemeClr val="accent1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'Correspondance Diagramme'!$A$2:$A$27</c:f>
              <c:numCache>
                <c:formatCode>General</c:formatCode>
                <c:ptCount val="2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</c:numCache>
            </c:numRef>
          </c:xVal>
          <c:yVal>
            <c:numRef>
              <c:f>'Correspondance Diagramme'!$H$2:$H$27</c:f>
              <c:numCache>
                <c:formatCode>0.00000</c:formatCode>
                <c:ptCount val="26"/>
                <c:pt idx="0">
                  <c:v>1.5096858457427035E-3</c:v>
                </c:pt>
                <c:pt idx="1">
                  <c:v>1.6235817938473893E-3</c:v>
                </c:pt>
                <c:pt idx="2">
                  <c:v>1.7450492649889991E-3</c:v>
                </c:pt>
                <c:pt idx="3">
                  <c:v>1.8745223776500549E-3</c:v>
                </c:pt>
                <c:pt idx="4">
                  <c:v>2.0124561850816906E-3</c:v>
                </c:pt>
                <c:pt idx="5">
                  <c:v>2.1593275150729816E-3</c:v>
                </c:pt>
                <c:pt idx="6">
                  <c:v>2.3156358408499924E-3</c:v>
                </c:pt>
                <c:pt idx="7">
                  <c:v>2.4819041847169701E-3</c:v>
                </c:pt>
                <c:pt idx="8">
                  <c:v>2.6586800561853889E-3</c:v>
                </c:pt>
                <c:pt idx="9">
                  <c:v>2.8465364264813205E-3</c:v>
                </c:pt>
                <c:pt idx="10">
                  <c:v>3.0460727414786531E-3</c:v>
                </c:pt>
                <c:pt idx="11">
                  <c:v>3.2579159752764647E-3</c:v>
                </c:pt>
                <c:pt idx="12">
                  <c:v>3.4827217268238353E-3</c:v>
                </c:pt>
                <c:pt idx="13">
                  <c:v>3.7211753621962645E-3</c:v>
                </c:pt>
                <c:pt idx="14">
                  <c:v>3.9739932053458882E-3</c:v>
                </c:pt>
                <c:pt idx="15">
                  <c:v>4.2419237803838989E-3</c:v>
                </c:pt>
                <c:pt idx="16">
                  <c:v>4.5257491087101068E-3</c:v>
                </c:pt>
                <c:pt idx="17">
                  <c:v>4.8262860645828208E-3</c:v>
                </c:pt>
                <c:pt idx="18">
                  <c:v>5.1443877930239723E-3</c:v>
                </c:pt>
                <c:pt idx="19">
                  <c:v>5.4809451942822605E-3</c:v>
                </c:pt>
                <c:pt idx="20">
                  <c:v>5.8368884794325641E-3</c:v>
                </c:pt>
                <c:pt idx="21">
                  <c:v>6.2131888020764275E-3</c:v>
                </c:pt>
                <c:pt idx="22">
                  <c:v>6.6108599715279199E-3</c:v>
                </c:pt>
                <c:pt idx="23">
                  <c:v>7.0309602533255213E-3</c:v>
                </c:pt>
                <c:pt idx="24">
                  <c:v>7.4745942634068434E-3</c:v>
                </c:pt>
                <c:pt idx="25">
                  <c:v>7.9429149628226295E-3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6-493A-4062-A5CB-1E7EA0B9B911}"/>
            </c:ext>
          </c:extLst>
        </c:ser>
        <c:ser>
          <c:idx val="7"/>
          <c:order val="7"/>
          <c:tx>
            <c:strRef>
              <c:f>'Correspondance Diagramme'!$I$1</c:f>
              <c:strCache>
                <c:ptCount val="1"/>
                <c:pt idx="0">
                  <c:v>30%</c:v>
                </c:pt>
              </c:strCache>
            </c:strRef>
          </c:tx>
          <c:spPr>
            <a:ln w="190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'Correspondance Diagramme'!$A$2:$A$27</c:f>
              <c:numCache>
                <c:formatCode>General</c:formatCode>
                <c:ptCount val="2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</c:numCache>
            </c:numRef>
          </c:xVal>
          <c:yVal>
            <c:numRef>
              <c:f>'Correspondance Diagramme'!$I$2:$I$27</c:f>
              <c:numCache>
                <c:formatCode>0.00000</c:formatCode>
                <c:ptCount val="26"/>
                <c:pt idx="0">
                  <c:v>1.131577757729776E-3</c:v>
                </c:pt>
                <c:pt idx="1">
                  <c:v>1.2168922440621763E-3</c:v>
                </c:pt>
                <c:pt idx="2">
                  <c:v>1.3078696268241489E-3</c:v>
                </c:pt>
                <c:pt idx="3">
                  <c:v>1.4048333461217156E-3</c:v>
                </c:pt>
                <c:pt idx="4">
                  <c:v>1.5081222714507208E-3</c:v>
                </c:pt>
                <c:pt idx="5">
                  <c:v>1.6180912998635399E-3</c:v>
                </c:pt>
                <c:pt idx="6">
                  <c:v>1.7351119740960533E-3</c:v>
                </c:pt>
                <c:pt idx="7">
                  <c:v>1.8595731215312503E-3</c:v>
                </c:pt>
                <c:pt idx="8">
                  <c:v>1.9918815149452844E-3</c:v>
                </c:pt>
                <c:pt idx="9">
                  <c:v>2.1324625560571625E-3</c:v>
                </c:pt>
                <c:pt idx="10">
                  <c:v>2.281760982984857E-3</c:v>
                </c:pt>
                <c:pt idx="11">
                  <c:v>2.440241602799272E-3</c:v>
                </c:pt>
                <c:pt idx="12">
                  <c:v>2.6083900504632221E-3</c:v>
                </c:pt>
                <c:pt idx="13">
                  <c:v>2.786713575546385E-3</c:v>
                </c:pt>
                <c:pt idx="14">
                  <c:v>2.9757418582194522E-3</c:v>
                </c:pt>
                <c:pt idx="15">
                  <c:v>3.1760278561520031E-3</c:v>
                </c:pt>
                <c:pt idx="16">
                  <c:v>3.3881486840699158E-3</c:v>
                </c:pt>
                <c:pt idx="17">
                  <c:v>3.6127065278700374E-3</c:v>
                </c:pt>
                <c:pt idx="18">
                  <c:v>3.8503295953429772E-3</c:v>
                </c:pt>
                <c:pt idx="19">
                  <c:v>4.1016731057208133E-3</c:v>
                </c:pt>
                <c:pt idx="20">
                  <c:v>4.3674203204453043E-3</c:v>
                </c:pt>
                <c:pt idx="21">
                  <c:v>4.6482836177459659E-3</c:v>
                </c:pt>
                <c:pt idx="22">
                  <c:v>4.9450056138262352E-3</c:v>
                </c:pt>
                <c:pt idx="23">
                  <c:v>5.2583603336823328E-3</c:v>
                </c:pt>
                <c:pt idx="24">
                  <c:v>5.5891544348236916E-3</c:v>
                </c:pt>
                <c:pt idx="25">
                  <c:v>5.9382284874282864E-3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7-493A-4062-A5CB-1E7EA0B9B911}"/>
            </c:ext>
          </c:extLst>
        </c:ser>
        <c:ser>
          <c:idx val="8"/>
          <c:order val="8"/>
          <c:tx>
            <c:strRef>
              <c:f>'Correspondance Diagramme'!$J$1</c:f>
              <c:strCache>
                <c:ptCount val="1"/>
                <c:pt idx="0">
                  <c:v>20%</c:v>
                </c:pt>
              </c:strCache>
            </c:strRef>
          </c:tx>
          <c:spPr>
            <a:ln w="19050" cap="rnd">
              <a:solidFill>
                <a:schemeClr val="accent3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'Correspondance Diagramme'!$A$2:$A$27</c:f>
              <c:numCache>
                <c:formatCode>General</c:formatCode>
                <c:ptCount val="2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</c:numCache>
            </c:numRef>
          </c:xVal>
          <c:yVal>
            <c:numRef>
              <c:f>'Correspondance Diagramme'!$J$2:$J$27</c:f>
              <c:numCache>
                <c:formatCode>0.00000</c:formatCode>
                <c:ptCount val="26"/>
                <c:pt idx="0">
                  <c:v>7.5392797560970592E-4</c:v>
                </c:pt>
                <c:pt idx="1">
                  <c:v>8.1073278519562476E-4</c:v>
                </c:pt>
                <c:pt idx="2">
                  <c:v>8.7130239326543932E-4</c:v>
                </c:pt>
                <c:pt idx="3">
                  <c:v>9.3585100100867927E-4</c:v>
                </c:pt>
                <c:pt idx="4">
                  <c:v>1.0046029162126431E-3</c:v>
                </c:pt>
                <c:pt idx="5">
                  <c:v>1.0777929312246379E-3</c:v>
                </c:pt>
                <c:pt idx="6">
                  <c:v>1.1556667120179009E-3</c:v>
                </c:pt>
                <c:pt idx="7">
                  <c:v>1.2384811987332196E-3</c:v>
                </c:pt>
                <c:pt idx="8">
                  <c:v>1.3265050180958763E-3</c:v>
                </c:pt>
                <c:pt idx="9">
                  <c:v>1.420018908137521E-3</c:v>
                </c:pt>
                <c:pt idx="10">
                  <c:v>1.5193161556850492E-3</c:v>
                </c:pt>
                <c:pt idx="11">
                  <c:v>1.6247030471138973E-3</c:v>
                </c:pt>
                <c:pt idx="12">
                  <c:v>1.7364993329012173E-3</c:v>
                </c:pt>
                <c:pt idx="13">
                  <c:v>1.8550387065557246E-3</c:v>
                </c:pt>
                <c:pt idx="14">
                  <c:v>1.9806692985455641E-3</c:v>
                </c:pt>
                <c:pt idx="15">
                  <c:v>2.1137541858936948E-3</c:v>
                </c:pt>
                <c:pt idx="16">
                  <c:v>2.2546719181620826E-3</c:v>
                </c:pt>
                <c:pt idx="17">
                  <c:v>2.4038170606021894E-3</c:v>
                </c:pt>
                <c:pt idx="18">
                  <c:v>2.561600755309242E-3</c:v>
                </c:pt>
                <c:pt idx="19">
                  <c:v>2.7284513012829316E-3</c:v>
                </c:pt>
                <c:pt idx="20">
                  <c:v>2.9048147543668857E-3</c:v>
                </c:pt>
                <c:pt idx="21">
                  <c:v>3.0911555481145624E-3</c:v>
                </c:pt>
                <c:pt idx="22">
                  <c:v>3.2879571367099595E-3</c:v>
                </c:pt>
                <c:pt idx="23">
                  <c:v>3.4957226611585374E-3</c:v>
                </c:pt>
                <c:pt idx="24">
                  <c:v>3.7149756400572257E-3</c:v>
                </c:pt>
                <c:pt idx="25">
                  <c:v>3.9462606863527724E-3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8-493A-4062-A5CB-1E7EA0B9B911}"/>
            </c:ext>
          </c:extLst>
        </c:ser>
        <c:ser>
          <c:idx val="9"/>
          <c:order val="9"/>
          <c:tx>
            <c:strRef>
              <c:f>'Correspondance Diagramme'!$K$1</c:f>
              <c:strCache>
                <c:ptCount val="1"/>
                <c:pt idx="0">
                  <c:v>10%</c:v>
                </c:pt>
              </c:strCache>
            </c:strRef>
          </c:tx>
          <c:spPr>
            <a:ln w="19050" cap="rnd">
              <a:solidFill>
                <a:schemeClr val="accent4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xVal>
            <c:numRef>
              <c:f>'Correspondance Diagramme'!$A$2:$A$27</c:f>
              <c:numCache>
                <c:formatCode>General</c:formatCode>
                <c:ptCount val="2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</c:numCache>
            </c:numRef>
          </c:xVal>
          <c:yVal>
            <c:numRef>
              <c:f>'Correspondance Diagramme'!$K$2:$K$27</c:f>
              <c:numCache>
                <c:formatCode>0.00000</c:formatCode>
                <c:ptCount val="26"/>
                <c:pt idx="0">
                  <c:v>3.7673566661637061E-4</c:v>
                </c:pt>
                <c:pt idx="1">
                  <c:v>4.0510238151898748E-4</c:v>
                </c:pt>
                <c:pt idx="2">
                  <c:v>4.3534627842187733E-4</c:v>
                </c:pt>
                <c:pt idx="3">
                  <c:v>4.675737486066877E-4</c:v>
                </c:pt>
                <c:pt idx="4">
                  <c:v>5.0189614754887529E-4</c:v>
                </c:pt>
                <c:pt idx="5">
                  <c:v>5.3842997363519416E-4</c:v>
                </c:pt>
                <c:pt idx="6">
                  <c:v>5.7729705135846734E-4</c:v>
                </c:pt>
                <c:pt idx="7">
                  <c:v>6.1862471907429102E-4</c:v>
                </c:pt>
                <c:pt idx="8">
                  <c:v>6.6254602140957883E-4</c:v>
                </c:pt>
                <c:pt idx="9">
                  <c:v>7.0919990641862894E-4</c:v>
                </c:pt>
                <c:pt idx="10">
                  <c:v>7.5873142758869688E-4</c:v>
                </c:pt>
                <c:pt idx="11">
                  <c:v>8.1129195080407849E-4</c:v>
                </c:pt>
                <c:pt idx="12">
                  <c:v>8.6703936638523325E-4</c:v>
                </c:pt>
                <c:pt idx="13">
                  <c:v>9.2613830632781269E-4</c:v>
                </c:pt>
                <c:pt idx="14">
                  <c:v>9.8876036687544494E-4</c:v>
                </c:pt>
                <c:pt idx="15">
                  <c:v>1.0550843365699223E-3</c:v>
                </c:pt>
                <c:pt idx="16">
                  <c:v>1.1252964299329885E-3</c:v>
                </c:pt>
                <c:pt idx="17">
                  <c:v>1.1995905269454612E-3</c:v>
                </c:pt>
                <c:pt idx="18">
                  <c:v>1.2781684185016893E-3</c:v>
                </c:pt>
                <c:pt idx="19">
                  <c:v>1.3612400580307799E-3</c:v>
                </c:pt>
                <c:pt idx="20">
                  <c:v>1.4490238194902881E-3</c:v>
                </c:pt>
                <c:pt idx="21">
                  <c:v>1.5417467619535815E-3</c:v>
                </c:pt>
                <c:pt idx="22">
                  <c:v>1.6396449010286078E-3</c:v>
                </c:pt>
                <c:pt idx="23">
                  <c:v>1.7429634873635548E-3</c:v>
                </c:pt>
                <c:pt idx="24">
                  <c:v>1.8519572925140512E-3</c:v>
                </c:pt>
                <c:pt idx="25">
                  <c:v>1.966890902466779E-3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9-493A-4062-A5CB-1E7EA0B9B91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9653360"/>
        <c:axId val="499641360"/>
      </c:scatterChart>
      <c:valAx>
        <c:axId val="499653360"/>
        <c:scaling>
          <c:orientation val="minMax"/>
          <c:max val="25"/>
          <c:min val="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9641360"/>
        <c:crosses val="autoZero"/>
        <c:crossBetween val="midCat"/>
      </c:valAx>
      <c:valAx>
        <c:axId val="4996413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00" sourceLinked="1"/>
        <c:majorTickMark val="none"/>
        <c:minorTickMark val="none"/>
        <c:tickLblPos val="none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9965336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88444349969087999"/>
          <c:y val="0.21326252058868228"/>
          <c:w val="9.6217217810747893E-2"/>
          <c:h val="0.6348786840576226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144853</xdr:colOff>
      <xdr:row>1</xdr:row>
      <xdr:rowOff>40821</xdr:rowOff>
    </xdr:from>
    <xdr:to>
      <xdr:col>25</xdr:col>
      <xdr:colOff>369794</xdr:colOff>
      <xdr:row>19</xdr:row>
      <xdr:rowOff>0</xdr:rowOff>
    </xdr:to>
    <xdr:graphicFrame macro="">
      <xdr:nvGraphicFramePr>
        <xdr:cNvPr id="24" name="Graphique 23">
          <a:extLst>
            <a:ext uri="{FF2B5EF4-FFF2-40B4-BE49-F238E27FC236}">
              <a16:creationId xmlns:a16="http://schemas.microsoft.com/office/drawing/2014/main" id="{7F327840-B0C8-4527-B7D4-A61D4070426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173183</xdr:colOff>
      <xdr:row>1</xdr:row>
      <xdr:rowOff>51955</xdr:rowOff>
    </xdr:from>
    <xdr:to>
      <xdr:col>25</xdr:col>
      <xdr:colOff>346364</xdr:colOff>
      <xdr:row>19</xdr:row>
      <xdr:rowOff>0</xdr:rowOff>
    </xdr:to>
    <xdr:graphicFrame macro="">
      <xdr:nvGraphicFramePr>
        <xdr:cNvPr id="27" name="Graphique 26">
          <a:extLst>
            <a:ext uri="{FF2B5EF4-FFF2-40B4-BE49-F238E27FC236}">
              <a16:creationId xmlns:a16="http://schemas.microsoft.com/office/drawing/2014/main" id="{43968B2B-E7B0-95ED-1880-1DD5DDB2499B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635804</xdr:colOff>
      <xdr:row>4</xdr:row>
      <xdr:rowOff>96288</xdr:rowOff>
    </xdr:from>
    <xdr:to>
      <xdr:col>12</xdr:col>
      <xdr:colOff>0</xdr:colOff>
      <xdr:row>4</xdr:row>
      <xdr:rowOff>374431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F3004DF0-5C16-4D09-9B0F-7CA2CDF2E1D4}"/>
            </a:ext>
          </a:extLst>
        </xdr:cNvPr>
        <xdr:cNvSpPr txBox="1"/>
      </xdr:nvSpPr>
      <xdr:spPr>
        <a:xfrm>
          <a:off x="15323354" y="1286913"/>
          <a:ext cx="49996" cy="2781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18</xdr:col>
      <xdr:colOff>39250</xdr:colOff>
      <xdr:row>33</xdr:row>
      <xdr:rowOff>259702</xdr:rowOff>
    </xdr:from>
    <xdr:to>
      <xdr:col>19</xdr:col>
      <xdr:colOff>177610</xdr:colOff>
      <xdr:row>34</xdr:row>
      <xdr:rowOff>126686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372A7714-B754-4B43-919E-0416F596E987}"/>
            </a:ext>
          </a:extLst>
        </xdr:cNvPr>
        <xdr:cNvSpPr txBox="1"/>
      </xdr:nvSpPr>
      <xdr:spPr>
        <a:xfrm>
          <a:off x="19679800" y="10460977"/>
          <a:ext cx="1357560" cy="1241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1</xdr:col>
      <xdr:colOff>223901</xdr:colOff>
      <xdr:row>23</xdr:row>
      <xdr:rowOff>376981</xdr:rowOff>
    </xdr:from>
    <xdr:to>
      <xdr:col>8</xdr:col>
      <xdr:colOff>983732</xdr:colOff>
      <xdr:row>63</xdr:row>
      <xdr:rowOff>178687</xdr:rowOff>
    </xdr:to>
    <xdr:graphicFrame macro="">
      <xdr:nvGraphicFramePr>
        <xdr:cNvPr id="10" name="Graphique 9">
          <a:extLst>
            <a:ext uri="{FF2B5EF4-FFF2-40B4-BE49-F238E27FC236}">
              <a16:creationId xmlns:a16="http://schemas.microsoft.com/office/drawing/2014/main" id="{4170C003-C398-4457-9311-353A8F04890A}"/>
            </a:ext>
            <a:ext uri="{147F2762-F138-4A5C-976F-8EAC2B608ADB}">
              <a16:predDERef xmlns:a16="http://schemas.microsoft.com/office/drawing/2014/main" pred="{816D747C-1208-4278-A1DC-86DCBDADFA2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18</xdr:col>
      <xdr:colOff>231272</xdr:colOff>
      <xdr:row>45</xdr:row>
      <xdr:rowOff>89099</xdr:rowOff>
    </xdr:from>
    <xdr:to>
      <xdr:col>19</xdr:col>
      <xdr:colOff>226625</xdr:colOff>
      <xdr:row>45</xdr:row>
      <xdr:rowOff>388867</xdr:rowOff>
    </xdr:to>
    <xdr:sp macro="" textlink="">
      <xdr:nvSpPr>
        <xdr:cNvPr id="13" name="ZoneTexte 12">
          <a:extLst>
            <a:ext uri="{FF2B5EF4-FFF2-40B4-BE49-F238E27FC236}">
              <a16:creationId xmlns:a16="http://schemas.microsoft.com/office/drawing/2014/main" id="{B80534BC-16FA-4D9C-90AD-7479EEADE06D}"/>
            </a:ext>
          </a:extLst>
        </xdr:cNvPr>
        <xdr:cNvSpPr txBox="1"/>
      </xdr:nvSpPr>
      <xdr:spPr>
        <a:xfrm>
          <a:off x="19871822" y="12643049"/>
          <a:ext cx="1166928" cy="997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18</xdr:col>
      <xdr:colOff>39250</xdr:colOff>
      <xdr:row>44</xdr:row>
      <xdr:rowOff>259702</xdr:rowOff>
    </xdr:from>
    <xdr:to>
      <xdr:col>19</xdr:col>
      <xdr:colOff>177610</xdr:colOff>
      <xdr:row>45</xdr:row>
      <xdr:rowOff>126686</xdr:rowOff>
    </xdr:to>
    <xdr:sp macro="" textlink="">
      <xdr:nvSpPr>
        <xdr:cNvPr id="14" name="ZoneTexte 13">
          <a:extLst>
            <a:ext uri="{FF2B5EF4-FFF2-40B4-BE49-F238E27FC236}">
              <a16:creationId xmlns:a16="http://schemas.microsoft.com/office/drawing/2014/main" id="{BC4BA145-C3F7-432E-B73E-DA49A6135BAD}"/>
            </a:ext>
          </a:extLst>
        </xdr:cNvPr>
        <xdr:cNvSpPr txBox="1"/>
      </xdr:nvSpPr>
      <xdr:spPr>
        <a:xfrm>
          <a:off x="19679800" y="12556477"/>
          <a:ext cx="1357560" cy="1241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11</xdr:col>
      <xdr:colOff>635804</xdr:colOff>
      <xdr:row>15</xdr:row>
      <xdr:rowOff>96288</xdr:rowOff>
    </xdr:from>
    <xdr:to>
      <xdr:col>12</xdr:col>
      <xdr:colOff>389068</xdr:colOff>
      <xdr:row>15</xdr:row>
      <xdr:rowOff>374431</xdr:rowOff>
    </xdr:to>
    <xdr:sp macro="" textlink="">
      <xdr:nvSpPr>
        <xdr:cNvPr id="15" name="ZoneTexte 14">
          <a:extLst>
            <a:ext uri="{FF2B5EF4-FFF2-40B4-BE49-F238E27FC236}">
              <a16:creationId xmlns:a16="http://schemas.microsoft.com/office/drawing/2014/main" id="{023CB865-2C91-471B-9F54-E0257302DF5D}"/>
            </a:ext>
          </a:extLst>
        </xdr:cNvPr>
        <xdr:cNvSpPr txBox="1"/>
      </xdr:nvSpPr>
      <xdr:spPr>
        <a:xfrm>
          <a:off x="15323354" y="5687463"/>
          <a:ext cx="439064" cy="2781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11</xdr:col>
      <xdr:colOff>703978</xdr:colOff>
      <xdr:row>16</xdr:row>
      <xdr:rowOff>84329</xdr:rowOff>
    </xdr:from>
    <xdr:to>
      <xdr:col>12</xdr:col>
      <xdr:colOff>652868</xdr:colOff>
      <xdr:row>16</xdr:row>
      <xdr:rowOff>332977</xdr:rowOff>
    </xdr:to>
    <xdr:sp macro="" textlink="">
      <xdr:nvSpPr>
        <xdr:cNvPr id="16" name="ZoneTexte 15">
          <a:extLst>
            <a:ext uri="{FF2B5EF4-FFF2-40B4-BE49-F238E27FC236}">
              <a16:creationId xmlns:a16="http://schemas.microsoft.com/office/drawing/2014/main" id="{4AB2BE7B-72D6-4B7B-9D49-7ED40E33690C}"/>
            </a:ext>
          </a:extLst>
        </xdr:cNvPr>
        <xdr:cNvSpPr txBox="1"/>
      </xdr:nvSpPr>
      <xdr:spPr>
        <a:xfrm>
          <a:off x="15372478" y="6075554"/>
          <a:ext cx="653740" cy="24864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16</xdr:col>
      <xdr:colOff>1481605</xdr:colOff>
      <xdr:row>54</xdr:row>
      <xdr:rowOff>74755</xdr:rowOff>
    </xdr:from>
    <xdr:to>
      <xdr:col>17</xdr:col>
      <xdr:colOff>42538</xdr:colOff>
      <xdr:row>55</xdr:row>
      <xdr:rowOff>2194</xdr:rowOff>
    </xdr:to>
    <xdr:sp macro="" textlink="">
      <xdr:nvSpPr>
        <xdr:cNvPr id="20" name="Ellipse 19">
          <a:extLst>
            <a:ext uri="{FF2B5EF4-FFF2-40B4-BE49-F238E27FC236}">
              <a16:creationId xmlns:a16="http://schemas.microsoft.com/office/drawing/2014/main" id="{861AEAE7-456A-468A-81D4-465F481D24C0}"/>
            </a:ext>
          </a:extLst>
        </xdr:cNvPr>
        <xdr:cNvSpPr/>
      </xdr:nvSpPr>
      <xdr:spPr>
        <a:xfrm rot="2275040">
          <a:off x="19502905" y="14343205"/>
          <a:ext cx="123033" cy="117939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14</xdr:col>
      <xdr:colOff>385108</xdr:colOff>
      <xdr:row>35</xdr:row>
      <xdr:rowOff>26645</xdr:rowOff>
    </xdr:from>
    <xdr:to>
      <xdr:col>15</xdr:col>
      <xdr:colOff>71115</xdr:colOff>
      <xdr:row>35</xdr:row>
      <xdr:rowOff>140201</xdr:rowOff>
    </xdr:to>
    <xdr:sp macro="" textlink="">
      <xdr:nvSpPr>
        <xdr:cNvPr id="21" name="Ellipse 20">
          <a:extLst>
            <a:ext uri="{FF2B5EF4-FFF2-40B4-BE49-F238E27FC236}">
              <a16:creationId xmlns:a16="http://schemas.microsoft.com/office/drawing/2014/main" id="{F37D003E-CF91-4C34-80A1-4A99265D8234}"/>
            </a:ext>
          </a:extLst>
        </xdr:cNvPr>
        <xdr:cNvSpPr/>
      </xdr:nvSpPr>
      <xdr:spPr>
        <a:xfrm rot="19274213">
          <a:off x="17253883" y="10675595"/>
          <a:ext cx="105107" cy="113556"/>
        </a:xfrm>
        <a:prstGeom prst="ellipse">
          <a:avLst/>
        </a:prstGeom>
        <a:noFill/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649941</xdr:colOff>
      <xdr:row>26</xdr:row>
      <xdr:rowOff>108857</xdr:rowOff>
    </xdr:from>
    <xdr:to>
      <xdr:col>8</xdr:col>
      <xdr:colOff>190502</xdr:colOff>
      <xdr:row>67</xdr:row>
      <xdr:rowOff>123825</xdr:rowOff>
    </xdr:to>
    <xdr:graphicFrame macro="">
      <xdr:nvGraphicFramePr>
        <xdr:cNvPr id="26" name="Graphique 25">
          <a:extLst>
            <a:ext uri="{FF2B5EF4-FFF2-40B4-BE49-F238E27FC236}">
              <a16:creationId xmlns:a16="http://schemas.microsoft.com/office/drawing/2014/main" id="{3D52A089-6F9D-B3EC-2791-82CDC46C835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12</xdr:col>
      <xdr:colOff>41413</xdr:colOff>
      <xdr:row>23</xdr:row>
      <xdr:rowOff>248478</xdr:rowOff>
    </xdr:from>
    <xdr:to>
      <xdr:col>18</xdr:col>
      <xdr:colOff>1142999</xdr:colOff>
      <xdr:row>62</xdr:row>
      <xdr:rowOff>33130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279B36CA-0335-4233-4CBB-75D85FA283F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0.06432</cdr:x>
      <cdr:y>0.11982</cdr:y>
    </cdr:from>
    <cdr:to>
      <cdr:x>0.54467</cdr:x>
      <cdr:y>0.55998</cdr:y>
    </cdr:to>
    <cdr:sp macro="" textlink="">
      <cdr:nvSpPr>
        <cdr:cNvPr id="26" name="Phylactère : pensées 25">
          <a:extLst xmlns:a="http://schemas.openxmlformats.org/drawingml/2006/main">
            <a:ext uri="{FF2B5EF4-FFF2-40B4-BE49-F238E27FC236}">
              <a16:creationId xmlns:a16="http://schemas.microsoft.com/office/drawing/2014/main" id="{B285A196-CF9A-DE8C-953B-C4FCA8E02D26}"/>
            </a:ext>
          </a:extLst>
        </cdr:cNvPr>
        <cdr:cNvSpPr/>
      </cdr:nvSpPr>
      <cdr:spPr>
        <a:xfrm xmlns:a="http://schemas.openxmlformats.org/drawingml/2006/main">
          <a:off x="703312" y="915800"/>
          <a:ext cx="5252422" cy="3364201"/>
        </a:xfrm>
        <a:prstGeom xmlns:a="http://schemas.openxmlformats.org/drawingml/2006/main" prst="cloudCallout">
          <a:avLst>
            <a:gd name="adj1" fmla="val 73727"/>
            <a:gd name="adj2" fmla="val 13590"/>
          </a:avLst>
        </a:prstGeom>
        <a:solidFill xmlns:a="http://schemas.openxmlformats.org/drawingml/2006/main">
          <a:schemeClr val="tx2">
            <a:lumMod val="10000"/>
            <a:lumOff val="90000"/>
          </a:schemeClr>
        </a:solidFill>
      </cdr:spPr>
      <cdr:style>
        <a:lnRef xmlns:a="http://schemas.openxmlformats.org/drawingml/2006/main" idx="2">
          <a:schemeClr val="accent1">
            <a:shade val="15000"/>
          </a:schemeClr>
        </a:lnRef>
        <a:fillRef xmlns:a="http://schemas.openxmlformats.org/drawingml/2006/main" idx="1">
          <a:schemeClr val="accent1"/>
        </a:fillRef>
        <a:effectRef xmlns:a="http://schemas.openxmlformats.org/drawingml/2006/main" idx="0">
          <a:schemeClr val="accent1"/>
        </a:effectRef>
        <a:fontRef xmlns:a="http://schemas.openxmlformats.org/drawingml/2006/main" idx="minor">
          <a:schemeClr val="lt1"/>
        </a:fontRef>
      </cdr:style>
      <cdr:txBody>
        <a:bodyPr xmlns:a="http://schemas.openxmlformats.org/drawingml/2006/main" vertOverflow="clip"/>
        <a:lstStyle xmlns:a="http://schemas.openxmlformats.org/drawingml/2006/main"/>
        <a:p xmlns:a="http://schemas.openxmlformats.org/drawingml/2006/main">
          <a:endParaRPr lang="fr-FR" kern="1200"/>
        </a:p>
      </cdr:txBody>
    </cdr:sp>
  </cdr:relSizeAnchor>
  <cdr:relSizeAnchor xmlns:cdr="http://schemas.openxmlformats.org/drawingml/2006/chartDrawing">
    <cdr:from>
      <cdr:x>0.1608</cdr:x>
      <cdr:y>0.30311</cdr:y>
    </cdr:from>
    <cdr:to>
      <cdr:x>0.47578</cdr:x>
      <cdr:y>0.3807</cdr:y>
    </cdr:to>
    <cdr:sp macro="" textlink="">
      <cdr:nvSpPr>
        <cdr:cNvPr id="27" name="ZoneTexte 26">
          <a:extLst xmlns:a="http://schemas.openxmlformats.org/drawingml/2006/main">
            <a:ext uri="{FF2B5EF4-FFF2-40B4-BE49-F238E27FC236}">
              <a16:creationId xmlns:a16="http://schemas.microsoft.com/office/drawing/2014/main" id="{B3BC616B-8D58-0E70-5DAF-1376E92361B6}"/>
            </a:ext>
          </a:extLst>
        </cdr:cNvPr>
        <cdr:cNvSpPr txBox="1"/>
      </cdr:nvSpPr>
      <cdr:spPr>
        <a:xfrm xmlns:a="http://schemas.openxmlformats.org/drawingml/2006/main">
          <a:off x="1762059" y="2317804"/>
          <a:ext cx="3451574" cy="593319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FR" sz="2800" kern="1200">
              <a:solidFill>
                <a:schemeClr val="accent1">
                  <a:lumMod val="60000"/>
                  <a:lumOff val="40000"/>
                </a:schemeClr>
              </a:solidFill>
              <a:latin typeface="Aptos ExtraBold" panose="020B0004020202020204" pitchFamily="34" charset="0"/>
              <a:ea typeface="STHupo" panose="020B0503020204020204" pitchFamily="2" charset="-122"/>
              <a:cs typeface="ADLaM Display" panose="020F0502020204030204" pitchFamily="2" charset="0"/>
            </a:rPr>
            <a:t>Vapeur saturée</a:t>
          </a:r>
        </a:p>
      </cdr:txBody>
    </cdr:sp>
  </cdr:relSizeAnchor>
</c:userShapes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114299</xdr:colOff>
      <xdr:row>20</xdr:row>
      <xdr:rowOff>57149</xdr:rowOff>
    </xdr:from>
    <xdr:to>
      <xdr:col>21</xdr:col>
      <xdr:colOff>190500</xdr:colOff>
      <xdr:row>51</xdr:row>
      <xdr:rowOff>66674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54773995-CD8D-44E6-9FD7-FFD7CCA9DBC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3">
  <rv s="0">
    <v>0</v>
    <v>5</v>
  </rv>
  <rv s="0">
    <v>1</v>
    <v>5</v>
  </rv>
  <rv s="0">
    <v>2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</richValueRel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EA689-78D5-446F-BD3D-9048BD0721A4}">
  <sheetPr>
    <pageSetUpPr autoPageBreaks="0" fitToPage="1"/>
  </sheetPr>
  <dimension ref="B2:AT103"/>
  <sheetViews>
    <sheetView showGridLines="0" tabSelected="1" topLeftCell="G2" zoomScale="85" zoomScaleNormal="85" workbookViewId="0">
      <selection activeCell="X22" sqref="X22"/>
    </sheetView>
  </sheetViews>
  <sheetFormatPr baseColWidth="10" defaultColWidth="11.42578125" defaultRowHeight="15" x14ac:dyDescent="0.25"/>
  <cols>
    <col min="2" max="2" width="56.28515625" bestFit="1" customWidth="1"/>
    <col min="3" max="3" width="19.5703125" customWidth="1"/>
    <col min="4" max="4" width="20" customWidth="1"/>
    <col min="5" max="5" width="14.7109375" bestFit="1" customWidth="1"/>
    <col min="6" max="7" width="17.28515625" customWidth="1"/>
    <col min="8" max="8" width="13.140625" customWidth="1"/>
    <col min="9" max="9" width="18.28515625" style="1" customWidth="1"/>
    <col min="10" max="10" width="13.7109375" bestFit="1" customWidth="1"/>
    <col min="11" max="11" width="18.5703125" customWidth="1"/>
    <col min="12" max="12" width="10.28515625" bestFit="1" customWidth="1"/>
    <col min="13" max="13" width="20.42578125" customWidth="1"/>
    <col min="14" max="14" width="1.140625" customWidth="1"/>
    <col min="15" max="15" width="11.28515625" customWidth="1"/>
    <col min="16" max="16" width="3.140625" customWidth="1"/>
    <col min="17" max="17" width="23.42578125" customWidth="1"/>
    <col min="18" max="18" width="0.85546875" customWidth="1"/>
    <col min="19" max="19" width="18.7109375" customWidth="1"/>
    <col min="20" max="20" width="2.28515625" customWidth="1"/>
    <col min="21" max="21" width="1.140625" customWidth="1"/>
    <col min="22" max="22" width="9.140625" style="2" bestFit="1" customWidth="1"/>
    <col min="23" max="23" width="2.140625" customWidth="1"/>
    <col min="24" max="24" width="4.28515625" customWidth="1"/>
    <col min="25" max="25" width="15.7109375" bestFit="1" customWidth="1"/>
    <col min="26" max="26" width="25.5703125" bestFit="1" customWidth="1"/>
  </cols>
  <sheetData>
    <row r="2" spans="2:33" ht="32.1" customHeight="1" thickBot="1" x14ac:dyDescent="0.3"/>
    <row r="3" spans="2:33" ht="15.75" customHeight="1" thickTop="1" x14ac:dyDescent="0.25">
      <c r="B3" s="257" t="s">
        <v>0</v>
      </c>
      <c r="C3" s="259" t="s">
        <v>1</v>
      </c>
      <c r="D3" s="261" t="s">
        <v>2</v>
      </c>
      <c r="E3" s="243" t="s">
        <v>3</v>
      </c>
      <c r="F3" s="243" t="s">
        <v>4</v>
      </c>
      <c r="G3" s="243" t="s">
        <v>3</v>
      </c>
      <c r="H3" s="241" t="s">
        <v>5</v>
      </c>
      <c r="I3" s="243" t="s">
        <v>6</v>
      </c>
      <c r="J3" s="245" t="s">
        <v>7</v>
      </c>
      <c r="K3" s="247" t="s">
        <v>8</v>
      </c>
    </row>
    <row r="4" spans="2:33" s="3" customFormat="1" ht="32.1" customHeight="1" thickBot="1" x14ac:dyDescent="0.3">
      <c r="B4" s="258"/>
      <c r="C4" s="260"/>
      <c r="D4" s="262"/>
      <c r="E4" s="244"/>
      <c r="F4" s="244"/>
      <c r="G4" s="244"/>
      <c r="H4" s="242"/>
      <c r="I4" s="244"/>
      <c r="J4" s="246"/>
      <c r="K4" s="248"/>
      <c r="N4"/>
      <c r="O4"/>
      <c r="Q4"/>
      <c r="R4"/>
      <c r="S4"/>
      <c r="T4"/>
      <c r="U4"/>
      <c r="V4" s="2"/>
      <c r="AC4"/>
    </row>
    <row r="5" spans="2:33" ht="32.1" customHeight="1" x14ac:dyDescent="0.25">
      <c r="B5" s="249" t="s">
        <v>9</v>
      </c>
      <c r="C5" s="250"/>
      <c r="D5" s="250"/>
      <c r="E5" s="4">
        <f>IFERROR(VLOOKUP(B5,'Nomenclature + Rsx Murs'!$A$242:$B$243,2,0)," ")</f>
        <v>0.13</v>
      </c>
      <c r="F5" s="4">
        <f>IFERROR(1/E5," ")</f>
        <v>7.6923076923076916</v>
      </c>
      <c r="G5" s="13">
        <f>IFERROR(SUM(E5:E11)," ")+1</f>
        <v>8.1781064779153034</v>
      </c>
      <c r="H5" s="5"/>
      <c r="I5" s="6">
        <v>18</v>
      </c>
      <c r="J5" s="7" t="s">
        <v>10</v>
      </c>
      <c r="K5" s="251">
        <f>SUM(H6:H12)</f>
        <v>24.999999999999996</v>
      </c>
      <c r="N5" s="8"/>
      <c r="O5" s="8"/>
      <c r="Q5" s="8"/>
      <c r="R5" s="8"/>
      <c r="S5" s="8"/>
      <c r="T5" s="8"/>
      <c r="U5" s="8"/>
      <c r="V5" s="8"/>
      <c r="W5" s="8"/>
    </row>
    <row r="6" spans="2:33" s="18" customFormat="1" ht="32.1" customHeight="1" x14ac:dyDescent="0.25">
      <c r="B6" s="9" t="s">
        <v>224</v>
      </c>
      <c r="C6" s="10">
        <f>IFERROR(VLOOKUP(B6,'Nomenclature + Rsx Murs'!$A$4:$C$233,3,0)," ")</f>
        <v>1.2500000000000001E-2</v>
      </c>
      <c r="D6" s="12">
        <f>IFERROR(VLOOKUP(B6,'Nomenclature + Rsx Murs'!$A$4:$B$244,2,0)," ")</f>
        <v>4.2000000000000003E-2</v>
      </c>
      <c r="E6" s="12">
        <f>IFERROR(C6/D6," ")</f>
        <v>0.29761904761904762</v>
      </c>
      <c r="F6" s="12">
        <f t="shared" ref="F6:F11" si="0">IFERROR(1/E6," ")</f>
        <v>3.36</v>
      </c>
      <c r="G6" s="13">
        <f>IFERROR(SUM(E5:E11)," ")</f>
        <v>7.1781064779153043</v>
      </c>
      <c r="H6" s="14">
        <f>IFERROR(E5*$K$14," ")</f>
        <v>0.45276564369714933</v>
      </c>
      <c r="I6" s="15">
        <f>IFERROR((I5-($K$14*E5))," ")</f>
        <v>17.547234356302852</v>
      </c>
      <c r="J6" s="16" t="s">
        <v>12</v>
      </c>
      <c r="K6" s="251"/>
      <c r="L6" s="17"/>
      <c r="N6" s="8"/>
      <c r="O6" s="8"/>
      <c r="Q6" s="8"/>
      <c r="R6" s="8"/>
      <c r="S6" s="8"/>
      <c r="T6" s="8"/>
      <c r="U6" s="19"/>
      <c r="V6" s="20"/>
      <c r="W6" s="20"/>
      <c r="X6"/>
      <c r="AB6"/>
    </row>
    <row r="7" spans="2:33" s="18" customFormat="1" ht="32.1" customHeight="1" x14ac:dyDescent="0.25">
      <c r="B7" s="9" t="s">
        <v>156</v>
      </c>
      <c r="C7" s="10">
        <f>IFERROR(VLOOKUP(B7,'Nomenclature + Rsx Murs'!$A$4:$C$233,3,0)," ")</f>
        <v>0.22</v>
      </c>
      <c r="D7" s="12">
        <f>IFERROR(VLOOKUP(B7,'Nomenclature + Rsx Murs'!$A$4:$B$244,2,0)," ")</f>
        <v>3.5479999999999998E-2</v>
      </c>
      <c r="E7" s="12">
        <f t="shared" ref="E7:E10" si="1">IFERROR(C7/D7," ")</f>
        <v>6.2006764374295384</v>
      </c>
      <c r="F7" s="12">
        <f t="shared" si="0"/>
        <v>0.16127272727272726</v>
      </c>
      <c r="G7" s="13">
        <f>IFERROR(SUM(E6:E11)," ")</f>
        <v>7.0481064779153044</v>
      </c>
      <c r="H7" s="14">
        <f t="shared" ref="H7:H12" si="2">IFERROR(E6*$K$14," ")</f>
        <v>1.0365513820905432</v>
      </c>
      <c r="I7" s="15">
        <f t="shared" ref="I7:I11" si="3">IFERROR((I6-($K$14*E6))," ")</f>
        <v>16.510682974212308</v>
      </c>
      <c r="J7" s="16" t="s">
        <v>14</v>
      </c>
      <c r="K7" s="251"/>
      <c r="L7" s="17"/>
      <c r="N7"/>
      <c r="O7"/>
      <c r="Q7"/>
      <c r="R7"/>
      <c r="S7"/>
      <c r="T7"/>
      <c r="U7"/>
      <c r="V7" s="2"/>
      <c r="Z7" s="189"/>
      <c r="AA7" s="189"/>
      <c r="AB7" s="189"/>
      <c r="AC7" s="180"/>
      <c r="AD7" s="189"/>
      <c r="AE7" s="189"/>
      <c r="AF7" s="189"/>
      <c r="AG7" s="189"/>
    </row>
    <row r="8" spans="2:33" s="18" customFormat="1" ht="32.1" customHeight="1" x14ac:dyDescent="0.25">
      <c r="B8" s="9" t="s">
        <v>167</v>
      </c>
      <c r="C8" s="10">
        <f>IFERROR(VLOOKUP(B8,'Nomenclature + Rsx Murs'!$A$4:$C$233,3,0)," ")</f>
        <v>0.01</v>
      </c>
      <c r="D8" s="12">
        <f>IFERROR(VLOOKUP(B8,'Nomenclature + Rsx Murs'!$A$4:$B$244,2,0)," ")</f>
        <v>7.0999999999999994E-2</v>
      </c>
      <c r="E8" s="12">
        <f t="shared" si="1"/>
        <v>0.14084507042253522</v>
      </c>
      <c r="F8" s="12">
        <f t="shared" si="0"/>
        <v>7.1</v>
      </c>
      <c r="G8" s="13">
        <f>IFERROR(SUM(E7:E11)," ")</f>
        <v>6.750487430296257</v>
      </c>
      <c r="H8" s="14">
        <f t="shared" si="2"/>
        <v>21.59579429654255</v>
      </c>
      <c r="I8" s="15">
        <f t="shared" si="3"/>
        <v>-5.085111322330242</v>
      </c>
      <c r="J8" s="16" t="s">
        <v>16</v>
      </c>
      <c r="K8" s="251"/>
      <c r="L8" s="17"/>
      <c r="N8"/>
      <c r="O8"/>
      <c r="Q8"/>
      <c r="R8"/>
      <c r="S8"/>
      <c r="T8"/>
      <c r="U8"/>
      <c r="V8" s="2"/>
      <c r="Z8" s="189"/>
      <c r="AA8" s="189"/>
      <c r="AB8" s="189"/>
      <c r="AC8" s="180"/>
      <c r="AD8" s="189"/>
      <c r="AE8" s="189"/>
      <c r="AF8" s="189"/>
      <c r="AG8" s="189"/>
    </row>
    <row r="9" spans="2:33" s="18" customFormat="1" ht="21" x14ac:dyDescent="0.25">
      <c r="B9" s="9" t="s">
        <v>88</v>
      </c>
      <c r="C9" s="10">
        <f>IFERROR(VLOOKUP(B9,'Nomenclature + Rsx Murs'!$A$4:$C$233,3,0)," ")</f>
        <v>0.2</v>
      </c>
      <c r="D9" s="12">
        <f>IFERROR(VLOOKUP(B9,'Nomenclature + Rsx Murs'!$A$4:$B$244,2,0)," ")</f>
        <v>0.74</v>
      </c>
      <c r="E9" s="12">
        <f t="shared" si="1"/>
        <v>0.27027027027027029</v>
      </c>
      <c r="F9" s="12">
        <f t="shared" si="0"/>
        <v>3.6999999999999997</v>
      </c>
      <c r="G9" s="13">
        <f>IFERROR(SUM(E8:E11)," ")</f>
        <v>0.54981099286671853</v>
      </c>
      <c r="H9" s="14">
        <f t="shared" si="2"/>
        <v>0.49053699208791912</v>
      </c>
      <c r="I9" s="15">
        <f t="shared" si="3"/>
        <v>-5.575648314418161</v>
      </c>
      <c r="J9" s="16" t="s">
        <v>18</v>
      </c>
      <c r="K9" s="251"/>
      <c r="L9" s="21"/>
      <c r="N9"/>
      <c r="O9"/>
      <c r="Q9"/>
      <c r="R9"/>
      <c r="S9"/>
      <c r="T9"/>
      <c r="U9"/>
      <c r="V9" s="2"/>
      <c r="Y9"/>
      <c r="Z9" s="189"/>
      <c r="AA9" s="179"/>
      <c r="AB9" s="198" t="s">
        <v>266</v>
      </c>
      <c r="AC9" s="198"/>
      <c r="AD9" s="189"/>
      <c r="AE9" s="189"/>
      <c r="AF9" s="189"/>
      <c r="AG9" s="189"/>
    </row>
    <row r="10" spans="2:33" s="18" customFormat="1" ht="32.1" customHeight="1" x14ac:dyDescent="0.25">
      <c r="B10" s="9" t="s">
        <v>19</v>
      </c>
      <c r="C10" s="10">
        <f>IFERROR(VLOOKUP(B10,'Nomenclature + Rsx Murs'!$A$4:$C$233,3,0)," ")</f>
        <v>0.01</v>
      </c>
      <c r="D10" s="12">
        <f>IFERROR(VLOOKUP(B10,'Nomenclature + Rsx Murs'!$A$4:$B$244,2,0)," ")</f>
        <v>1.1499999999999999</v>
      </c>
      <c r="E10" s="12">
        <f t="shared" si="1"/>
        <v>8.6956521739130436E-3</v>
      </c>
      <c r="F10" s="12">
        <f t="shared" si="0"/>
        <v>115</v>
      </c>
      <c r="G10" s="13">
        <f>IFERROR(SUM(E9:E11)," ")</f>
        <v>0.40896592244418334</v>
      </c>
      <c r="H10" s="14">
        <f t="shared" si="2"/>
        <v>0.94130071454708808</v>
      </c>
      <c r="I10" s="15">
        <f t="shared" si="3"/>
        <v>-6.5169490289652492</v>
      </c>
      <c r="J10" s="16" t="s">
        <v>20</v>
      </c>
      <c r="K10" s="251"/>
      <c r="L10" s="21"/>
      <c r="N10"/>
      <c r="O10"/>
      <c r="Q10"/>
      <c r="R10"/>
      <c r="S10"/>
      <c r="T10"/>
      <c r="U10"/>
      <c r="V10" s="2"/>
      <c r="Y10"/>
      <c r="Z10" s="189"/>
      <c r="AA10" s="179"/>
      <c r="AB10" s="186">
        <f>G7</f>
        <v>7.0481064779153044</v>
      </c>
      <c r="AC10" s="187">
        <f>L19</f>
        <v>10.126022452295766</v>
      </c>
      <c r="AD10" s="189"/>
      <c r="AE10" s="189"/>
      <c r="AF10" s="189"/>
      <c r="AG10" s="189"/>
    </row>
    <row r="11" spans="2:33" ht="32.1" customHeight="1" x14ac:dyDescent="0.25">
      <c r="B11" s="253" t="s">
        <v>9</v>
      </c>
      <c r="C11" s="254"/>
      <c r="D11" s="254"/>
      <c r="E11" s="11">
        <f>IFERROR(VLOOKUP(B11,'Nomenclature + Rsx Murs'!$A$242:$B$243,2,0)," ")</f>
        <v>0.13</v>
      </c>
      <c r="F11" s="11">
        <f t="shared" si="0"/>
        <v>7.6923076923076916</v>
      </c>
      <c r="G11" s="13">
        <f>IFERROR(SUM(E10:E11)," ")</f>
        <v>0.13869565217391305</v>
      </c>
      <c r="H11" s="14">
        <f t="shared" si="2"/>
        <v>3.0285327337601961E-2</v>
      </c>
      <c r="I11" s="15">
        <f t="shared" si="3"/>
        <v>-6.5472343563028508</v>
      </c>
      <c r="J11" s="16" t="s">
        <v>21</v>
      </c>
      <c r="K11" s="251"/>
      <c r="L11" s="21"/>
      <c r="Z11" s="180"/>
      <c r="AA11" s="179"/>
      <c r="AB11" s="186">
        <f>G12</f>
        <v>0.13</v>
      </c>
      <c r="AC11" s="187">
        <f>L19</f>
        <v>10.126022452295766</v>
      </c>
      <c r="AD11" s="180"/>
      <c r="AE11" s="180"/>
      <c r="AF11" s="180"/>
      <c r="AG11" s="180"/>
    </row>
    <row r="12" spans="2:33" ht="32.1" customHeight="1" thickBot="1" x14ac:dyDescent="0.3">
      <c r="B12" s="255" t="s">
        <v>22</v>
      </c>
      <c r="C12" s="256"/>
      <c r="D12" s="256"/>
      <c r="E12" s="23">
        <f>SUM(E5:E11)</f>
        <v>7.1781064779153043</v>
      </c>
      <c r="F12" s="24"/>
      <c r="G12" s="190">
        <f>IFERROR(SUM(E11)," ")</f>
        <v>0.13</v>
      </c>
      <c r="H12" s="191">
        <f t="shared" si="2"/>
        <v>0.45276564369714933</v>
      </c>
      <c r="I12" s="192">
        <v>-7</v>
      </c>
      <c r="J12" s="25" t="s">
        <v>23</v>
      </c>
      <c r="K12" s="252"/>
      <c r="L12" s="26"/>
      <c r="Z12" s="180"/>
      <c r="AA12" s="179"/>
      <c r="AB12" s="186">
        <f>G7</f>
        <v>7.0481064779153044</v>
      </c>
      <c r="AC12" s="187">
        <f>I7</f>
        <v>16.510682974212308</v>
      </c>
      <c r="AD12" s="180"/>
      <c r="AE12" s="180"/>
      <c r="AF12" s="180"/>
      <c r="AG12" s="180"/>
    </row>
    <row r="13" spans="2:33" ht="32.1" customHeight="1" thickTop="1" thickBot="1" x14ac:dyDescent="0.4">
      <c r="B13" s="214" t="s">
        <v>24</v>
      </c>
      <c r="C13" s="215"/>
      <c r="D13" s="215"/>
      <c r="E13" s="216"/>
      <c r="F13" s="27">
        <f>IFERROR(1/E12,0)</f>
        <v>0.13931250575296902</v>
      </c>
      <c r="G13" s="28"/>
      <c r="H13" s="29"/>
      <c r="I13" s="30"/>
      <c r="J13" s="29"/>
      <c r="K13" s="26"/>
      <c r="L13" s="26"/>
      <c r="Z13" s="180"/>
      <c r="AA13" s="179"/>
      <c r="AB13" s="186">
        <f>G12</f>
        <v>0.13</v>
      </c>
      <c r="AC13" s="187">
        <f>I7</f>
        <v>16.510682974212308</v>
      </c>
      <c r="AD13" s="180"/>
      <c r="AE13" s="180"/>
      <c r="AF13" s="180"/>
      <c r="AG13" s="180"/>
    </row>
    <row r="14" spans="2:33" ht="32.1" customHeight="1" thickTop="1" thickBot="1" x14ac:dyDescent="0.4">
      <c r="B14" s="31"/>
      <c r="C14" s="31"/>
      <c r="D14" s="31"/>
      <c r="E14" s="31"/>
      <c r="F14" s="29"/>
      <c r="G14" s="29"/>
      <c r="I14" s="217" t="s">
        <v>25</v>
      </c>
      <c r="J14" s="218"/>
      <c r="K14" s="32">
        <f>IFERROR((I5-I12)/E12,0)</f>
        <v>3.4828126438242255</v>
      </c>
      <c r="Z14" s="180"/>
      <c r="AA14" s="179"/>
      <c r="AB14" s="186">
        <f>G5</f>
        <v>8.1781064779153034</v>
      </c>
      <c r="AC14" s="187">
        <f>I6</f>
        <v>17.547234356302852</v>
      </c>
      <c r="AD14" s="180"/>
      <c r="AE14" s="180"/>
      <c r="AF14" s="180"/>
      <c r="AG14" s="180"/>
    </row>
    <row r="15" spans="2:33" ht="32.1" customHeight="1" thickTop="1" x14ac:dyDescent="0.35">
      <c r="B15" s="29"/>
      <c r="C15" s="219" t="s">
        <v>26</v>
      </c>
      <c r="D15" s="220"/>
      <c r="E15" s="221"/>
      <c r="I15" s="225" t="s">
        <v>27</v>
      </c>
      <c r="J15" s="226"/>
      <c r="K15" s="227">
        <f>IFERROR(($K$17-F13)/$K$17,0)</f>
        <v>0.69041665388229112</v>
      </c>
      <c r="Z15" s="180"/>
      <c r="AA15" s="179"/>
      <c r="AB15" s="186">
        <f>G12</f>
        <v>0.13</v>
      </c>
      <c r="AC15" s="187">
        <f>I6</f>
        <v>17.547234356302852</v>
      </c>
      <c r="AD15" s="180"/>
      <c r="AE15" s="180"/>
      <c r="AF15" s="180"/>
      <c r="AG15" s="180"/>
    </row>
    <row r="16" spans="2:33" ht="32.1" customHeight="1" thickBot="1" x14ac:dyDescent="0.3">
      <c r="C16" s="222"/>
      <c r="D16" s="223"/>
      <c r="E16" s="224"/>
      <c r="I16" s="225"/>
      <c r="J16" s="226"/>
      <c r="K16" s="227"/>
      <c r="Z16" s="180"/>
      <c r="AA16" s="179"/>
      <c r="AB16" s="194">
        <f>G8</f>
        <v>6.750487430296257</v>
      </c>
      <c r="AC16" s="187">
        <f>I8</f>
        <v>-5.085111322330242</v>
      </c>
      <c r="AD16" s="180"/>
      <c r="AE16" s="180"/>
      <c r="AF16" s="180"/>
      <c r="AG16" s="180"/>
    </row>
    <row r="17" spans="2:33" ht="32.1" customHeight="1" thickTop="1" thickBot="1" x14ac:dyDescent="0.3">
      <c r="B17" s="33" t="s">
        <v>28</v>
      </c>
      <c r="C17" s="228">
        <f>SUM(C9:C10)</f>
        <v>0.21000000000000002</v>
      </c>
      <c r="D17" s="228"/>
      <c r="E17" s="229"/>
      <c r="I17" s="230" t="s">
        <v>29</v>
      </c>
      <c r="J17" s="231"/>
      <c r="K17" s="34">
        <v>0.45</v>
      </c>
      <c r="Z17" s="179"/>
      <c r="AA17" s="179"/>
      <c r="AB17" s="194">
        <f>G12</f>
        <v>0.13</v>
      </c>
      <c r="AC17" s="187">
        <f>I8</f>
        <v>-5.085111322330242</v>
      </c>
      <c r="AD17" s="180"/>
      <c r="AE17" s="180"/>
      <c r="AF17" s="180"/>
      <c r="AG17" s="180"/>
    </row>
    <row r="18" spans="2:33" ht="32.1" customHeight="1" thickBot="1" x14ac:dyDescent="0.3">
      <c r="B18" s="35" t="s">
        <v>30</v>
      </c>
      <c r="C18" s="232">
        <f>SUM(E9:E10)</f>
        <v>0.27896592244418333</v>
      </c>
      <c r="D18" s="232"/>
      <c r="E18" s="233"/>
      <c r="I18" s="234" t="s">
        <v>31</v>
      </c>
      <c r="J18" s="235"/>
      <c r="K18" s="36">
        <v>0.6</v>
      </c>
      <c r="L18" s="37">
        <v>1</v>
      </c>
      <c r="Z18" s="179"/>
      <c r="AA18" s="179"/>
      <c r="AB18" s="186">
        <f>G9</f>
        <v>0.54981099286671853</v>
      </c>
      <c r="AC18" s="187">
        <f>I9</f>
        <v>-5.575648314418161</v>
      </c>
      <c r="AD18" s="180"/>
      <c r="AE18" s="180"/>
      <c r="AF18" s="180"/>
      <c r="AG18" s="180"/>
    </row>
    <row r="19" spans="2:33" ht="32.1" customHeight="1" thickBot="1" x14ac:dyDescent="0.3">
      <c r="B19" s="38" t="s">
        <v>32</v>
      </c>
      <c r="C19" s="236">
        <f>SUM(C6:C10)</f>
        <v>0.45250000000000001</v>
      </c>
      <c r="D19" s="236"/>
      <c r="E19" s="237"/>
      <c r="I19" s="238" t="s">
        <v>33</v>
      </c>
      <c r="J19" s="239"/>
      <c r="K19" s="39">
        <f>I5</f>
        <v>18</v>
      </c>
      <c r="L19" s="40">
        <f>IFERROR(((1779.75*I5)/(237.3+I5)+237.3*LOG($K$18))/(7.5-((7.5*I5)/(237.3+I5)+LOG($K$18))),0)</f>
        <v>10.126022452295766</v>
      </c>
      <c r="Z19" s="193"/>
      <c r="AA19" s="193"/>
      <c r="AB19" s="195">
        <f>G12</f>
        <v>0.13</v>
      </c>
      <c r="AC19" s="187">
        <f>I9</f>
        <v>-5.575648314418161</v>
      </c>
      <c r="AD19" s="180"/>
      <c r="AE19" s="180"/>
      <c r="AF19" s="180"/>
      <c r="AG19" s="180"/>
    </row>
    <row r="20" spans="2:33" ht="32.1" customHeight="1" thickTop="1" x14ac:dyDescent="0.25">
      <c r="I20" s="240"/>
      <c r="J20" s="240"/>
      <c r="Z20" s="41"/>
      <c r="AA20" s="41"/>
      <c r="AB20" s="195">
        <f>G10</f>
        <v>0.40896592244418334</v>
      </c>
      <c r="AC20" s="187">
        <f>I10</f>
        <v>-6.5169490289652492</v>
      </c>
    </row>
    <row r="21" spans="2:33" ht="15" customHeight="1" x14ac:dyDescent="0.25">
      <c r="B21" s="42" t="s">
        <v>34</v>
      </c>
      <c r="Y21" s="22"/>
      <c r="Z21" s="22"/>
      <c r="AA21" s="22"/>
      <c r="AB21" s="196"/>
      <c r="AC21" s="196"/>
    </row>
    <row r="22" spans="2:33" ht="15" customHeight="1" x14ac:dyDescent="0.25">
      <c r="B22" s="42" t="s">
        <v>35</v>
      </c>
      <c r="N22" s="211">
        <f>SUM(M23:S24)</f>
        <v>0.45250000000000001</v>
      </c>
      <c r="O22" s="212"/>
      <c r="P22" s="212"/>
      <c r="Q22" s="212"/>
      <c r="R22" s="213"/>
      <c r="Y22" s="22"/>
      <c r="Z22" s="22"/>
      <c r="AA22" s="22"/>
      <c r="AB22" s="195">
        <f>G12</f>
        <v>0.13</v>
      </c>
      <c r="AC22" s="187">
        <f>I10</f>
        <v>-6.5169490289652492</v>
      </c>
    </row>
    <row r="23" spans="2:33" ht="15" customHeight="1" x14ac:dyDescent="0.25">
      <c r="N23" s="43"/>
      <c r="O23" s="205">
        <f>C7</f>
        <v>0.22</v>
      </c>
      <c r="P23" s="44"/>
      <c r="Q23" s="44"/>
      <c r="R23" s="45"/>
      <c r="Z23" s="22"/>
      <c r="AA23" s="22"/>
      <c r="AB23" s="22"/>
    </row>
    <row r="24" spans="2:33" ht="30.75" customHeight="1" x14ac:dyDescent="0.25">
      <c r="M24" s="46">
        <f>C6</f>
        <v>1.2500000000000001E-2</v>
      </c>
      <c r="N24" s="47"/>
      <c r="O24" s="206"/>
      <c r="P24" s="284">
        <f>C8</f>
        <v>0.01</v>
      </c>
      <c r="Q24" s="48">
        <f>C9</f>
        <v>0.2</v>
      </c>
      <c r="R24" s="47"/>
      <c r="S24" s="49">
        <f>C10</f>
        <v>0.01</v>
      </c>
    </row>
    <row r="25" spans="2:33" ht="15" customHeight="1" x14ac:dyDescent="0.25">
      <c r="M25" s="50"/>
      <c r="N25" s="51"/>
      <c r="O25" s="51"/>
      <c r="P25" s="51"/>
      <c r="Q25" s="51"/>
      <c r="R25" s="51"/>
      <c r="S25" s="52"/>
      <c r="T25" s="3"/>
      <c r="U25" s="3"/>
      <c r="V25" s="3"/>
    </row>
    <row r="26" spans="2:33" ht="15" customHeight="1" x14ac:dyDescent="0.25">
      <c r="M26" s="207"/>
      <c r="N26" s="275"/>
      <c r="O26" s="209" t="e" vm="1">
        <v>#VALUE!</v>
      </c>
      <c r="P26" s="210"/>
      <c r="Q26" s="204" t="e" vm="2">
        <v>#VALUE!</v>
      </c>
      <c r="R26" s="199"/>
      <c r="S26" s="202"/>
      <c r="U26" s="53"/>
      <c r="V26" s="54">
        <v>25</v>
      </c>
    </row>
    <row r="27" spans="2:33" ht="15" customHeight="1" x14ac:dyDescent="0.25">
      <c r="M27" s="208"/>
      <c r="N27" s="276"/>
      <c r="O27" s="209"/>
      <c r="P27" s="204"/>
      <c r="Q27" s="204"/>
      <c r="R27" s="200"/>
      <c r="S27" s="203"/>
      <c r="T27" s="18"/>
      <c r="U27" s="53"/>
      <c r="V27" s="54">
        <v>24</v>
      </c>
    </row>
    <row r="28" spans="2:33" ht="15" customHeight="1" x14ac:dyDescent="0.25">
      <c r="M28" s="208"/>
      <c r="N28" s="276"/>
      <c r="O28" s="209"/>
      <c r="P28" s="204"/>
      <c r="Q28" s="204"/>
      <c r="R28" s="200"/>
      <c r="S28" s="203"/>
      <c r="T28" s="18"/>
      <c r="U28" s="53"/>
      <c r="V28" s="54">
        <v>23</v>
      </c>
    </row>
    <row r="29" spans="2:33" ht="15" customHeight="1" x14ac:dyDescent="0.25">
      <c r="M29" s="208"/>
      <c r="N29" s="276"/>
      <c r="O29" s="209"/>
      <c r="P29" s="204"/>
      <c r="Q29" s="204"/>
      <c r="R29" s="200"/>
      <c r="S29" s="203"/>
      <c r="T29" s="18"/>
      <c r="U29" s="53"/>
      <c r="V29" s="54">
        <v>22</v>
      </c>
    </row>
    <row r="30" spans="2:33" ht="15" customHeight="1" x14ac:dyDescent="0.25">
      <c r="M30" s="208"/>
      <c r="N30" s="276"/>
      <c r="O30" s="209"/>
      <c r="P30" s="204"/>
      <c r="Q30" s="204"/>
      <c r="R30" s="200"/>
      <c r="S30" s="203"/>
      <c r="T30" s="18"/>
      <c r="U30" s="53"/>
      <c r="V30" s="54">
        <v>21</v>
      </c>
    </row>
    <row r="31" spans="2:33" ht="15" customHeight="1" x14ac:dyDescent="0.25">
      <c r="M31" s="208"/>
      <c r="N31" s="276"/>
      <c r="O31" s="209"/>
      <c r="P31" s="204"/>
      <c r="Q31" s="204"/>
      <c r="R31" s="200"/>
      <c r="S31" s="203"/>
      <c r="T31" s="18"/>
      <c r="U31" s="53"/>
      <c r="V31" s="54">
        <v>20</v>
      </c>
    </row>
    <row r="32" spans="2:33" ht="15" customHeight="1" x14ac:dyDescent="0.25">
      <c r="M32" s="208"/>
      <c r="N32" s="276"/>
      <c r="O32" s="209"/>
      <c r="P32" s="204"/>
      <c r="Q32" s="204"/>
      <c r="R32" s="200"/>
      <c r="S32" s="203"/>
      <c r="U32" s="53"/>
      <c r="V32" s="54">
        <v>19</v>
      </c>
    </row>
    <row r="33" spans="10:26" ht="15" customHeight="1" x14ac:dyDescent="0.25">
      <c r="M33" s="208"/>
      <c r="N33" s="276"/>
      <c r="O33" s="209"/>
      <c r="P33" s="204"/>
      <c r="Q33" s="204"/>
      <c r="R33" s="200"/>
      <c r="S33" s="203"/>
      <c r="U33" s="53"/>
      <c r="V33" s="54">
        <v>18</v>
      </c>
    </row>
    <row r="34" spans="10:26" ht="15" customHeight="1" x14ac:dyDescent="0.25">
      <c r="J34" s="55"/>
      <c r="M34" s="208"/>
      <c r="N34" s="276"/>
      <c r="O34" s="209"/>
      <c r="P34" s="204"/>
      <c r="Q34" s="204"/>
      <c r="R34" s="200"/>
      <c r="S34" s="203"/>
      <c r="U34" s="53"/>
      <c r="V34" s="54">
        <v>17</v>
      </c>
      <c r="X34" s="185"/>
      <c r="Y34" s="188" t="s">
        <v>10</v>
      </c>
    </row>
    <row r="35" spans="10:26" ht="15" customHeight="1" x14ac:dyDescent="0.25">
      <c r="M35" s="208"/>
      <c r="N35" s="276"/>
      <c r="O35" s="209"/>
      <c r="P35" s="204"/>
      <c r="Q35" s="204"/>
      <c r="R35" s="200"/>
      <c r="S35" s="203"/>
      <c r="U35" s="56"/>
      <c r="V35" s="54">
        <v>16</v>
      </c>
      <c r="X35" s="185"/>
      <c r="Y35" s="188" t="s">
        <v>23</v>
      </c>
    </row>
    <row r="36" spans="10:26" ht="15" customHeight="1" x14ac:dyDescent="0.25">
      <c r="M36" s="208"/>
      <c r="N36" s="276"/>
      <c r="O36" s="209"/>
      <c r="P36" s="204"/>
      <c r="Q36" s="204"/>
      <c r="R36" s="200"/>
      <c r="S36" s="203"/>
      <c r="U36" s="56"/>
      <c r="V36" s="54">
        <v>15</v>
      </c>
      <c r="X36" s="185"/>
      <c r="Y36" s="188" t="s">
        <v>21</v>
      </c>
    </row>
    <row r="37" spans="10:26" ht="15" customHeight="1" x14ac:dyDescent="0.25">
      <c r="M37" s="208"/>
      <c r="N37" s="276"/>
      <c r="O37" s="209"/>
      <c r="P37" s="204"/>
      <c r="Q37" s="204"/>
      <c r="R37" s="200"/>
      <c r="S37" s="203"/>
      <c r="U37" s="56"/>
      <c r="V37" s="54">
        <v>14</v>
      </c>
      <c r="X37" s="185"/>
    </row>
    <row r="38" spans="10:26" ht="15" customHeight="1" x14ac:dyDescent="0.25">
      <c r="M38" s="208"/>
      <c r="N38" s="276"/>
      <c r="O38" s="209"/>
      <c r="P38" s="204"/>
      <c r="Q38" s="204"/>
      <c r="R38" s="200"/>
      <c r="S38" s="203"/>
      <c r="U38" s="56"/>
      <c r="V38" s="54">
        <v>13</v>
      </c>
      <c r="X38" s="185"/>
    </row>
    <row r="39" spans="10:26" ht="15" customHeight="1" x14ac:dyDescent="0.25">
      <c r="M39" s="208"/>
      <c r="N39" s="276"/>
      <c r="O39" s="209"/>
      <c r="P39" s="204"/>
      <c r="Q39" s="204"/>
      <c r="R39" s="200"/>
      <c r="S39" s="203"/>
      <c r="U39" s="56"/>
      <c r="V39" s="54">
        <v>12</v>
      </c>
      <c r="X39" s="185"/>
    </row>
    <row r="40" spans="10:26" ht="15" customHeight="1" x14ac:dyDescent="0.25">
      <c r="M40" s="208"/>
      <c r="N40" s="276"/>
      <c r="O40" s="209"/>
      <c r="P40" s="204"/>
      <c r="Q40" s="204"/>
      <c r="R40" s="200"/>
      <c r="S40" s="203"/>
      <c r="U40" s="56"/>
      <c r="V40" s="54">
        <v>11</v>
      </c>
      <c r="X40" s="185"/>
    </row>
    <row r="41" spans="10:26" x14ac:dyDescent="0.25">
      <c r="M41" s="208"/>
      <c r="N41" s="276"/>
      <c r="O41" s="209"/>
      <c r="P41" s="204"/>
      <c r="Q41" s="204"/>
      <c r="R41" s="200"/>
      <c r="S41" s="203"/>
      <c r="U41" s="45"/>
      <c r="V41" s="54">
        <v>10</v>
      </c>
      <c r="X41" s="185"/>
    </row>
    <row r="42" spans="10:26" x14ac:dyDescent="0.25">
      <c r="M42" s="208"/>
      <c r="N42" s="276"/>
      <c r="O42" s="209"/>
      <c r="P42" s="204"/>
      <c r="Q42" s="204"/>
      <c r="R42" s="200"/>
      <c r="S42" s="203"/>
      <c r="V42" s="54">
        <v>9</v>
      </c>
      <c r="X42" s="185"/>
    </row>
    <row r="43" spans="10:26" x14ac:dyDescent="0.25">
      <c r="M43" s="208"/>
      <c r="N43" s="276"/>
      <c r="O43" s="209"/>
      <c r="P43" s="204"/>
      <c r="Q43" s="204"/>
      <c r="R43" s="200"/>
      <c r="S43" s="203"/>
      <c r="V43" s="54">
        <v>8</v>
      </c>
      <c r="X43" s="180"/>
      <c r="Y43" s="180"/>
      <c r="Z43" s="180"/>
    </row>
    <row r="44" spans="10:26" x14ac:dyDescent="0.25">
      <c r="M44" s="208"/>
      <c r="N44" s="276"/>
      <c r="O44" s="209"/>
      <c r="P44" s="204"/>
      <c r="Q44" s="204"/>
      <c r="R44" s="200"/>
      <c r="S44" s="203"/>
      <c r="V44" s="54">
        <v>7</v>
      </c>
      <c r="X44" s="180"/>
      <c r="Y44" s="278" t="s">
        <v>36</v>
      </c>
      <c r="Z44" s="278"/>
    </row>
    <row r="45" spans="10:26" x14ac:dyDescent="0.25">
      <c r="M45" s="208"/>
      <c r="N45" s="276"/>
      <c r="O45" s="209"/>
      <c r="P45" s="204"/>
      <c r="Q45" s="204"/>
      <c r="R45" s="200"/>
      <c r="S45" s="203"/>
      <c r="V45" s="54">
        <v>6</v>
      </c>
      <c r="X45" s="180"/>
      <c r="Y45" s="279" t="s">
        <v>37</v>
      </c>
      <c r="Z45" s="278"/>
    </row>
    <row r="46" spans="10:26" x14ac:dyDescent="0.25">
      <c r="M46" s="208"/>
      <c r="N46" s="276"/>
      <c r="O46" s="209"/>
      <c r="P46" s="204"/>
      <c r="Q46" s="204"/>
      <c r="R46" s="200"/>
      <c r="S46" s="203"/>
      <c r="V46" s="54">
        <v>5</v>
      </c>
      <c r="X46" s="180"/>
      <c r="Y46" s="279" t="s">
        <v>38</v>
      </c>
      <c r="Z46" s="278"/>
    </row>
    <row r="47" spans="10:26" ht="22.5" customHeight="1" x14ac:dyDescent="0.25">
      <c r="M47" s="208"/>
      <c r="N47" s="276"/>
      <c r="O47" s="209"/>
      <c r="P47" s="204"/>
      <c r="Q47" s="204"/>
      <c r="R47" s="200"/>
      <c r="S47" s="203"/>
      <c r="V47" s="54">
        <v>4</v>
      </c>
      <c r="X47" s="274"/>
      <c r="Y47" s="280" t="s">
        <v>3</v>
      </c>
      <c r="Z47" s="280" t="s">
        <v>6</v>
      </c>
    </row>
    <row r="48" spans="10:26" x14ac:dyDescent="0.25">
      <c r="M48" s="208"/>
      <c r="N48" s="276"/>
      <c r="O48" s="209"/>
      <c r="P48" s="204"/>
      <c r="Q48" s="204"/>
      <c r="R48" s="200"/>
      <c r="S48" s="203"/>
      <c r="V48" s="54">
        <v>3</v>
      </c>
      <c r="X48" s="274"/>
      <c r="Y48" s="280"/>
      <c r="Z48" s="280"/>
    </row>
    <row r="49" spans="4:46" ht="21" x14ac:dyDescent="0.25">
      <c r="M49" s="208"/>
      <c r="N49" s="276"/>
      <c r="O49" s="209"/>
      <c r="P49" s="204"/>
      <c r="Q49" s="204"/>
      <c r="R49" s="200"/>
      <c r="S49" s="203"/>
      <c r="V49" s="54">
        <v>2</v>
      </c>
      <c r="X49" s="274"/>
      <c r="Y49" s="281">
        <f>G12-0.13</f>
        <v>0</v>
      </c>
      <c r="Z49" s="282">
        <f t="shared" ref="Z49:Z55" si="4">I5</f>
        <v>18</v>
      </c>
    </row>
    <row r="50" spans="4:46" ht="21" x14ac:dyDescent="0.25">
      <c r="M50" s="208"/>
      <c r="N50" s="276"/>
      <c r="O50" s="209"/>
      <c r="P50" s="204"/>
      <c r="Q50" s="204"/>
      <c r="R50" s="200"/>
      <c r="S50" s="203"/>
      <c r="V50" s="54">
        <v>1</v>
      </c>
      <c r="X50" s="274"/>
      <c r="Y50" s="281">
        <f>G11</f>
        <v>0.13869565217391305</v>
      </c>
      <c r="Z50" s="283">
        <f t="shared" si="4"/>
        <v>17.547234356302852</v>
      </c>
    </row>
    <row r="51" spans="4:46" ht="21" x14ac:dyDescent="0.25">
      <c r="M51" s="208"/>
      <c r="N51" s="276"/>
      <c r="O51" s="209"/>
      <c r="P51" s="204"/>
      <c r="Q51" s="204"/>
      <c r="R51" s="200"/>
      <c r="S51" s="203"/>
      <c r="V51" s="54">
        <v>0</v>
      </c>
      <c r="X51" s="274"/>
      <c r="Y51" s="281">
        <f>G10</f>
        <v>0.40896592244418334</v>
      </c>
      <c r="Z51" s="283">
        <f t="shared" si="4"/>
        <v>16.510682974212308</v>
      </c>
    </row>
    <row r="52" spans="4:46" ht="21" x14ac:dyDescent="0.25">
      <c r="M52" s="208"/>
      <c r="N52" s="276"/>
      <c r="O52" s="209"/>
      <c r="P52" s="204"/>
      <c r="Q52" s="204"/>
      <c r="R52" s="200"/>
      <c r="S52" s="203"/>
      <c r="V52" s="54">
        <v>-1</v>
      </c>
      <c r="X52" s="274"/>
      <c r="Y52" s="281">
        <f>G9</f>
        <v>0.54981099286671853</v>
      </c>
      <c r="Z52" s="283">
        <f t="shared" si="4"/>
        <v>-5.085111322330242</v>
      </c>
    </row>
    <row r="53" spans="4:46" ht="21" x14ac:dyDescent="0.25">
      <c r="M53" s="208"/>
      <c r="N53" s="276"/>
      <c r="O53" s="209"/>
      <c r="P53" s="204"/>
      <c r="Q53" s="204"/>
      <c r="R53" s="200"/>
      <c r="S53" s="203"/>
      <c r="V53" s="54">
        <v>-2</v>
      </c>
      <c r="X53" s="274"/>
      <c r="Y53" s="281">
        <f>G8</f>
        <v>6.750487430296257</v>
      </c>
      <c r="Z53" s="283">
        <f t="shared" si="4"/>
        <v>-5.575648314418161</v>
      </c>
    </row>
    <row r="54" spans="4:46" ht="21" x14ac:dyDescent="0.25">
      <c r="M54" s="208"/>
      <c r="N54" s="276"/>
      <c r="O54" s="209"/>
      <c r="P54" s="204"/>
      <c r="Q54" s="204"/>
      <c r="R54" s="200"/>
      <c r="S54" s="203"/>
      <c r="V54" s="54">
        <v>-3</v>
      </c>
      <c r="X54" s="274"/>
      <c r="Y54" s="281">
        <f>G7</f>
        <v>7.0481064779153044</v>
      </c>
      <c r="Z54" s="283">
        <f t="shared" si="4"/>
        <v>-6.5169490289652492</v>
      </c>
    </row>
    <row r="55" spans="4:46" ht="22.5" customHeight="1" x14ac:dyDescent="0.25">
      <c r="M55" s="208"/>
      <c r="N55" s="276"/>
      <c r="O55" s="209"/>
      <c r="P55" s="204"/>
      <c r="Q55" s="204"/>
      <c r="R55" s="200"/>
      <c r="S55" s="203"/>
      <c r="V55" s="54">
        <v>-4</v>
      </c>
      <c r="X55" s="274"/>
      <c r="Y55" s="281">
        <f>G6</f>
        <v>7.1781064779153043</v>
      </c>
      <c r="Z55" s="283">
        <f t="shared" si="4"/>
        <v>-6.5472343563028508</v>
      </c>
    </row>
    <row r="56" spans="4:46" ht="16.5" customHeight="1" x14ac:dyDescent="0.25">
      <c r="M56" s="208"/>
      <c r="N56" s="276"/>
      <c r="O56" s="209"/>
      <c r="P56" s="204"/>
      <c r="Q56" s="204"/>
      <c r="R56" s="200"/>
      <c r="S56" s="203"/>
      <c r="V56" s="54">
        <v>-5</v>
      </c>
      <c r="X56" s="274"/>
      <c r="Y56" s="281">
        <f>G5</f>
        <v>8.1781064779153034</v>
      </c>
      <c r="Z56" s="282">
        <v>-7</v>
      </c>
    </row>
    <row r="57" spans="4:46" x14ac:dyDescent="0.25">
      <c r="M57" s="208"/>
      <c r="N57" s="276"/>
      <c r="O57" s="209"/>
      <c r="P57" s="204"/>
      <c r="Q57" s="204"/>
      <c r="R57" s="200"/>
      <c r="S57" s="203"/>
      <c r="V57" s="54">
        <v>-6</v>
      </c>
      <c r="X57" s="180"/>
      <c r="Y57" s="278"/>
      <c r="Z57" s="278"/>
    </row>
    <row r="58" spans="4:46" x14ac:dyDescent="0.25">
      <c r="M58" s="208"/>
      <c r="N58" s="276"/>
      <c r="O58" s="209"/>
      <c r="P58" s="204"/>
      <c r="Q58" s="204"/>
      <c r="R58" s="200"/>
      <c r="S58" s="203"/>
      <c r="V58" s="54">
        <v>-7</v>
      </c>
      <c r="X58" s="180"/>
      <c r="Y58" s="180"/>
      <c r="Z58" s="180"/>
    </row>
    <row r="59" spans="4:46" x14ac:dyDescent="0.25">
      <c r="M59" s="208"/>
      <c r="N59" s="276"/>
      <c r="O59" s="209"/>
      <c r="P59" s="204"/>
      <c r="Q59" s="204"/>
      <c r="R59" s="200"/>
      <c r="S59" s="203"/>
      <c r="V59" s="54">
        <v>-8</v>
      </c>
      <c r="X59" s="180"/>
      <c r="Y59" s="180"/>
      <c r="Z59" s="180"/>
    </row>
    <row r="60" spans="4:46" x14ac:dyDescent="0.25">
      <c r="M60" s="208"/>
      <c r="N60" s="276"/>
      <c r="O60" s="209"/>
      <c r="P60" s="204"/>
      <c r="Q60" s="204"/>
      <c r="R60" s="200"/>
      <c r="S60" s="203"/>
      <c r="V60" s="54">
        <v>-9</v>
      </c>
    </row>
    <row r="61" spans="4:46" x14ac:dyDescent="0.25">
      <c r="M61" s="208"/>
      <c r="N61" s="277"/>
      <c r="O61" s="209"/>
      <c r="P61" s="204"/>
      <c r="Q61" s="204"/>
      <c r="R61" s="201"/>
      <c r="S61" s="203"/>
      <c r="V61" s="54">
        <v>-10</v>
      </c>
    </row>
    <row r="63" spans="4:46" x14ac:dyDescent="0.25">
      <c r="Z63" s="197"/>
      <c r="AA63" s="197"/>
    </row>
    <row r="64" spans="4:46" x14ac:dyDescent="0.25">
      <c r="D64" s="57"/>
      <c r="E64" s="58"/>
      <c r="K64" s="197"/>
      <c r="L64" s="197"/>
      <c r="M64" s="197"/>
      <c r="N64" s="197"/>
      <c r="O64" s="197"/>
      <c r="P64" s="197"/>
      <c r="Q64" s="197"/>
      <c r="R64" s="197"/>
      <c r="S64" s="197"/>
      <c r="T64" s="197"/>
      <c r="U64" s="197"/>
      <c r="V64" s="197"/>
      <c r="W64" s="197"/>
      <c r="X64" s="197"/>
      <c r="Y64" s="197"/>
      <c r="AB64" s="197"/>
      <c r="AC64" s="197"/>
      <c r="AD64" s="197"/>
      <c r="AE64" s="197"/>
      <c r="AF64" s="197"/>
      <c r="AG64" s="197"/>
      <c r="AH64" s="197"/>
      <c r="AI64" s="197"/>
      <c r="AJ64" s="197"/>
      <c r="AK64" s="197"/>
      <c r="AL64" s="197"/>
      <c r="AM64" s="197"/>
      <c r="AN64" s="197"/>
      <c r="AO64" s="197"/>
      <c r="AP64" s="197"/>
      <c r="AQ64" s="197"/>
      <c r="AR64" s="197"/>
      <c r="AS64" s="197"/>
      <c r="AT64" s="197"/>
    </row>
    <row r="65" spans="3:22" x14ac:dyDescent="0.25">
      <c r="D65" s="57"/>
      <c r="E65" s="8"/>
      <c r="F65" s="8"/>
    </row>
    <row r="66" spans="3:22" x14ac:dyDescent="0.25">
      <c r="E66" s="8"/>
      <c r="F66" s="8"/>
    </row>
    <row r="69" spans="3:22" ht="15.75" thickBot="1" x14ac:dyDescent="0.3"/>
    <row r="70" spans="3:22" ht="50.25" thickBot="1" x14ac:dyDescent="0.3">
      <c r="C70" s="184" t="s">
        <v>39</v>
      </c>
      <c r="D70" s="184" t="s">
        <v>40</v>
      </c>
      <c r="E70" s="184" t="s">
        <v>41</v>
      </c>
      <c r="I70"/>
      <c r="S70" s="2"/>
      <c r="V70"/>
    </row>
    <row r="71" spans="3:22" ht="24.95" customHeight="1" thickBot="1" x14ac:dyDescent="0.3">
      <c r="C71" s="181">
        <f>K19</f>
        <v>18</v>
      </c>
      <c r="D71" s="182">
        <v>0</v>
      </c>
      <c r="E71" s="183">
        <f>'Température de point de rosée'!M3</f>
        <v>0</v>
      </c>
      <c r="I71"/>
      <c r="S71" s="2"/>
      <c r="V71"/>
    </row>
    <row r="72" spans="3:22" ht="24.95" customHeight="1" thickBot="1" x14ac:dyDescent="0.3">
      <c r="C72" s="181">
        <f>C71</f>
        <v>18</v>
      </c>
      <c r="D72" s="182">
        <f>K18</f>
        <v>0.6</v>
      </c>
      <c r="E72" s="183">
        <f>INDEX('Température de point de rosée'!C3:O28,MATCH(C72,'Température de point de rosée'!$B$3:$B$28,0),MATCH(D72,'Température de point de rosée'!$C$2:$O$2,0))</f>
        <v>7.7486250433024236E-3</v>
      </c>
      <c r="I72"/>
      <c r="S72" s="2"/>
      <c r="V72"/>
    </row>
    <row r="73" spans="3:22" ht="24.95" customHeight="1" thickBot="1" x14ac:dyDescent="0.3">
      <c r="C73" s="181">
        <f>L19</f>
        <v>10.126022452295766</v>
      </c>
      <c r="D73" s="182">
        <f>L18</f>
        <v>1</v>
      </c>
      <c r="E73" s="183">
        <f>E72</f>
        <v>7.7486250433024236E-3</v>
      </c>
      <c r="I73"/>
      <c r="S73" s="2"/>
      <c r="V73"/>
    </row>
    <row r="74" spans="3:22" ht="24.95" customHeight="1" thickBot="1" x14ac:dyDescent="0.3">
      <c r="C74" s="181">
        <f>L19</f>
        <v>10.126022452295766</v>
      </c>
      <c r="D74" s="182">
        <v>0</v>
      </c>
      <c r="E74" s="183">
        <f>E71</f>
        <v>0</v>
      </c>
      <c r="I74"/>
      <c r="S74" s="2"/>
      <c r="V74"/>
    </row>
    <row r="75" spans="3:22" x14ac:dyDescent="0.25">
      <c r="C75" s="185"/>
      <c r="D75" s="185"/>
      <c r="E75" s="185"/>
    </row>
    <row r="76" spans="3:22" ht="39" customHeight="1" x14ac:dyDescent="0.25"/>
    <row r="77" spans="3:22" ht="54" customHeight="1" x14ac:dyDescent="0.25"/>
    <row r="78" spans="3:22" ht="24.95" customHeight="1" x14ac:dyDescent="0.25"/>
    <row r="79" spans="3:22" ht="24.95" customHeight="1" x14ac:dyDescent="0.25"/>
    <row r="80" spans="3:22" ht="24.95" customHeight="1" x14ac:dyDescent="0.25"/>
    <row r="81" ht="24.95" customHeight="1" x14ac:dyDescent="0.25"/>
    <row r="82" ht="24.95" customHeight="1" x14ac:dyDescent="0.25"/>
    <row r="83" ht="24.95" customHeight="1" x14ac:dyDescent="0.25"/>
    <row r="84" ht="24.95" customHeight="1" x14ac:dyDescent="0.25"/>
    <row r="85" ht="24.95" customHeight="1" x14ac:dyDescent="0.25"/>
    <row r="86" ht="24.95" customHeight="1" x14ac:dyDescent="0.25"/>
    <row r="87" ht="24.95" customHeight="1" x14ac:dyDescent="0.25"/>
    <row r="88" ht="24.95" customHeight="1" x14ac:dyDescent="0.25"/>
    <row r="89" ht="24.95" customHeight="1" x14ac:dyDescent="0.25"/>
    <row r="90" ht="24.95" customHeight="1" x14ac:dyDescent="0.25"/>
    <row r="91" ht="24.95" customHeight="1" x14ac:dyDescent="0.25"/>
    <row r="92" ht="24.95" customHeight="1" x14ac:dyDescent="0.25"/>
    <row r="93" ht="24.95" customHeight="1" x14ac:dyDescent="0.25"/>
    <row r="94" ht="24.95" customHeight="1" x14ac:dyDescent="0.25"/>
    <row r="95" ht="24.95" customHeight="1" x14ac:dyDescent="0.25"/>
    <row r="96" ht="24.95" customHeight="1" x14ac:dyDescent="0.25"/>
    <row r="97" ht="24.95" customHeight="1" x14ac:dyDescent="0.25"/>
    <row r="98" ht="24.95" customHeight="1" x14ac:dyDescent="0.25"/>
    <row r="99" ht="24.95" customHeight="1" x14ac:dyDescent="0.25"/>
    <row r="100" ht="24.95" customHeight="1" x14ac:dyDescent="0.25"/>
    <row r="101" ht="24.95" customHeight="1" x14ac:dyDescent="0.25"/>
    <row r="102" ht="24.95" customHeight="1" x14ac:dyDescent="0.25"/>
    <row r="103" ht="24.95" customHeight="1" x14ac:dyDescent="0.25"/>
  </sheetData>
  <dataConsolidate/>
  <mergeCells count="38">
    <mergeCell ref="B5:D5"/>
    <mergeCell ref="K5:K12"/>
    <mergeCell ref="B11:D11"/>
    <mergeCell ref="B12:D12"/>
    <mergeCell ref="B3:B4"/>
    <mergeCell ref="C3:C4"/>
    <mergeCell ref="D3:D4"/>
    <mergeCell ref="E3:E4"/>
    <mergeCell ref="F3:F4"/>
    <mergeCell ref="G3:G4"/>
    <mergeCell ref="I20:J20"/>
    <mergeCell ref="H3:H4"/>
    <mergeCell ref="I3:I4"/>
    <mergeCell ref="J3:J4"/>
    <mergeCell ref="K3:K4"/>
    <mergeCell ref="C17:E17"/>
    <mergeCell ref="I17:J17"/>
    <mergeCell ref="C18:E18"/>
    <mergeCell ref="I18:J18"/>
    <mergeCell ref="C19:E19"/>
    <mergeCell ref="I19:J19"/>
    <mergeCell ref="B13:E13"/>
    <mergeCell ref="I14:J14"/>
    <mergeCell ref="C15:E16"/>
    <mergeCell ref="I15:J16"/>
    <mergeCell ref="K15:K16"/>
    <mergeCell ref="Q26:Q61"/>
    <mergeCell ref="O23:O24"/>
    <mergeCell ref="M26:M61"/>
    <mergeCell ref="N26:N61"/>
    <mergeCell ref="O26:O61"/>
    <mergeCell ref="P26:P61"/>
    <mergeCell ref="AB9:AC9"/>
    <mergeCell ref="Y47:Y48"/>
    <mergeCell ref="Z47:Z48"/>
    <mergeCell ref="R26:R61"/>
    <mergeCell ref="S26:S61"/>
    <mergeCell ref="N22:R22"/>
  </mergeCells>
  <conditionalFormatting sqref="I5:I12">
    <cfRule type="colorScale" priority="47">
      <colorScale>
        <cfvo type="min"/>
        <cfvo type="percentile" val="50"/>
        <cfvo type="max"/>
        <color rgb="FF5A8AC6"/>
        <color rgb="FFFCFCFF"/>
        <color rgb="FFF8696B"/>
      </colorScale>
    </cfRule>
    <cfRule type="colorScale" priority="48">
      <colorScale>
        <cfvo type="min"/>
        <cfvo type="percentile" val="50"/>
        <cfvo type="max"/>
        <color rgb="FF5A8AC6"/>
        <color rgb="FFFCFCFF"/>
        <color rgb="FFF8696B"/>
      </colorScale>
    </cfRule>
    <cfRule type="colorScale" priority="49">
      <colorScale>
        <cfvo type="min"/>
        <cfvo type="max"/>
        <color rgb="FFFF7128"/>
        <color theme="3" tint="0.749992370372631"/>
      </colorScale>
    </cfRule>
    <cfRule type="colorScale" priority="50">
      <colorScale>
        <cfvo type="min"/>
        <cfvo type="percentile" val="50"/>
        <cfvo type="max"/>
        <color rgb="FF5A8AC6"/>
        <color rgb="FFFCFCFF"/>
        <color rgb="FFF8696B"/>
      </colorScale>
    </cfRule>
  </conditionalFormatting>
  <conditionalFormatting sqref="V26:V61">
    <cfRule type="colorScale" priority="46">
      <colorScale>
        <cfvo type="min"/>
        <cfvo type="percentile" val="50"/>
        <cfvo type="max"/>
        <color rgb="FF5A8AC6"/>
        <color rgb="FFFCFCFF"/>
        <color rgb="FFF8696B"/>
      </colorScale>
    </cfRule>
  </conditionalFormatting>
  <dataValidations count="2">
    <dataValidation type="list" allowBlank="1" showInputMessage="1" showErrorMessage="1" sqref="I5 I12 Z49 Z56" xr:uid="{78FD5D87-D860-443B-8A97-54A626968433}">
      <formula1>$V$25:$V$62</formula1>
    </dataValidation>
    <dataValidation type="list" allowBlank="1" showInputMessage="1" showErrorMessage="1" sqref="J5:J12" xr:uid="{28B92B3D-908A-48D7-B970-19AB55BDF246}">
      <formula1>$Y$34:$Y$46</formula1>
    </dataValidation>
  </dataValidations>
  <printOptions horizontalCentered="1" verticalCentered="1"/>
  <pageMargins left="0.25" right="0.25" top="0.75" bottom="0.75" header="0.3" footer="0.3"/>
  <pageSetup paperSize="8" scale="54" orientation="landscape" r:id="rId1"/>
  <ignoredErrors>
    <ignoredError sqref="AB15:AC15" formula="1"/>
  </ignoredErrors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="Désignation" xr:uid="{E49D6D4C-A1C6-48DB-B69B-D684C571D9BB}">
          <x14:formula1>
            <xm:f>'Nomenclature + Rsx Murs'!$A$2:$A$239</xm:f>
          </x14:formula1>
          <xm:sqref>B6:B10</xm:sqref>
        </x14:dataValidation>
        <x14:dataValidation type="list" allowBlank="1" showInputMessage="1" showErrorMessage="1" xr:uid="{FBE16A7C-CA31-4257-9B16-8A80563CFB75}">
          <x14:formula1>
            <xm:f>'Nomenclature + Rsx Murs'!$A$241:$A$243</xm:f>
          </x14:formula1>
          <xm:sqref>B11:D11 B5:D5</xm:sqref>
        </x14:dataValidation>
        <x14:dataValidation type="list" allowBlank="1" showInputMessage="1" showErrorMessage="1" xr:uid="{77F62B64-A07D-4F2E-8914-01210EAE071B}">
          <x14:formula1>
            <xm:f>'Température de point de rosée'!$C$2:$O$2</xm:f>
          </x14:formula1>
          <xm:sqref>K18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B0DEBE-9B12-447A-A338-44A2FEC9D0A8}">
  <dimension ref="A1:O30"/>
  <sheetViews>
    <sheetView zoomScaleNormal="100" workbookViewId="0">
      <selection sqref="A1:O28"/>
    </sheetView>
  </sheetViews>
  <sheetFormatPr baseColWidth="10" defaultColWidth="11.42578125" defaultRowHeight="15" x14ac:dyDescent="0.25"/>
  <cols>
    <col min="1" max="1" width="10.7109375" customWidth="1"/>
    <col min="2" max="2" width="11.42578125" customWidth="1"/>
  </cols>
  <sheetData>
    <row r="1" spans="1:15" ht="24.95" customHeight="1" x14ac:dyDescent="0.25">
      <c r="A1" s="265" t="e" vm="3">
        <v>#VALUE!</v>
      </c>
      <c r="B1" s="266"/>
      <c r="C1" s="269" t="s">
        <v>42</v>
      </c>
      <c r="D1" s="269"/>
      <c r="E1" s="269"/>
      <c r="F1" s="269"/>
      <c r="G1" s="269"/>
      <c r="H1" s="269"/>
      <c r="I1" s="269"/>
      <c r="J1" s="269"/>
      <c r="K1" s="269"/>
      <c r="L1" s="269"/>
      <c r="M1" s="269"/>
      <c r="N1" s="269"/>
      <c r="O1" s="270"/>
    </row>
    <row r="2" spans="1:15" ht="24.95" customHeight="1" x14ac:dyDescent="0.25">
      <c r="A2" s="267"/>
      <c r="B2" s="268"/>
      <c r="C2" s="59">
        <v>1</v>
      </c>
      <c r="D2" s="60">
        <v>0.9</v>
      </c>
      <c r="E2" s="60">
        <v>0.8</v>
      </c>
      <c r="F2" s="60">
        <v>0.7</v>
      </c>
      <c r="G2" s="60">
        <v>0.6</v>
      </c>
      <c r="H2" s="60">
        <v>0.5</v>
      </c>
      <c r="I2" s="60">
        <v>0.4</v>
      </c>
      <c r="J2" s="60">
        <v>0.3</v>
      </c>
      <c r="K2" s="60">
        <v>0.2</v>
      </c>
      <c r="L2" s="60">
        <v>0.1</v>
      </c>
      <c r="M2" s="271">
        <v>0</v>
      </c>
      <c r="N2" s="271"/>
      <c r="O2" s="272"/>
    </row>
    <row r="3" spans="1:15" ht="24.95" customHeight="1" x14ac:dyDescent="0.25">
      <c r="A3" s="273" t="s">
        <v>43</v>
      </c>
      <c r="B3" s="61">
        <v>0</v>
      </c>
      <c r="C3" s="62">
        <v>3.78800568808077E-3</v>
      </c>
      <c r="D3" s="62">
        <v>3.4071301629323013E-3</v>
      </c>
      <c r="E3" s="62">
        <v>3.0267179829611811E-3</v>
      </c>
      <c r="F3" s="62">
        <v>2.6467683031738414E-3</v>
      </c>
      <c r="G3" s="62">
        <v>2.2672802806301315E-3</v>
      </c>
      <c r="H3" s="62">
        <v>1.8882530744370844E-3</v>
      </c>
      <c r="I3" s="62">
        <v>1.5096858457427035E-3</v>
      </c>
      <c r="J3" s="62">
        <v>1.131577757729776E-3</v>
      </c>
      <c r="K3" s="62">
        <v>7.5392797560970592E-4</v>
      </c>
      <c r="L3" s="62">
        <v>3.7673566661637061E-4</v>
      </c>
      <c r="M3" s="263">
        <v>0</v>
      </c>
      <c r="N3" s="263"/>
      <c r="O3" s="264"/>
    </row>
    <row r="4" spans="1:15" ht="24.95" customHeight="1" x14ac:dyDescent="0.25">
      <c r="A4" s="273"/>
      <c r="B4" s="61">
        <v>1</v>
      </c>
      <c r="C4" s="62">
        <v>4.0749093446430899E-3</v>
      </c>
      <c r="D4" s="62">
        <v>3.6650173469255226E-3</v>
      </c>
      <c r="E4" s="62">
        <v>3.2556617116206847E-3</v>
      </c>
      <c r="F4" s="62">
        <v>2.8468413866348328E-3</v>
      </c>
      <c r="G4" s="62">
        <v>2.4385553226240596E-3</v>
      </c>
      <c r="H4" s="62">
        <v>2.0308024729852972E-3</v>
      </c>
      <c r="I4" s="62">
        <v>1.6235817938473893E-3</v>
      </c>
      <c r="J4" s="62">
        <v>1.2168922440621763E-3</v>
      </c>
      <c r="K4" s="62">
        <v>8.1073278519562476E-4</v>
      </c>
      <c r="L4" s="62">
        <v>4.0510238151898748E-4</v>
      </c>
      <c r="M4" s="263">
        <v>0</v>
      </c>
      <c r="N4" s="263"/>
      <c r="O4" s="264"/>
    </row>
    <row r="5" spans="1:15" ht="24.95" customHeight="1" x14ac:dyDescent="0.25">
      <c r="A5" s="273"/>
      <c r="B5" s="61">
        <v>2</v>
      </c>
      <c r="C5" s="62">
        <v>4.3810600570846087E-3</v>
      </c>
      <c r="D5" s="62">
        <v>3.9401787845127073E-3</v>
      </c>
      <c r="E5" s="62">
        <v>3.4999177081518457E-3</v>
      </c>
      <c r="F5" s="62">
        <v>3.0602755202588333E-3</v>
      </c>
      <c r="G5" s="62">
        <v>2.6212509167645695E-3</v>
      </c>
      <c r="H5" s="62">
        <v>2.1828425972611437E-3</v>
      </c>
      <c r="I5" s="62">
        <v>1.7450492649889991E-3</v>
      </c>
      <c r="J5" s="62">
        <v>1.3078696268241489E-3</v>
      </c>
      <c r="K5" s="62">
        <v>8.7130239326543932E-4</v>
      </c>
      <c r="L5" s="62">
        <v>4.3534627842187733E-4</v>
      </c>
      <c r="M5" s="263">
        <v>0</v>
      </c>
      <c r="N5" s="263"/>
      <c r="O5" s="264"/>
    </row>
    <row r="6" spans="1:15" ht="24.95" customHeight="1" x14ac:dyDescent="0.25">
      <c r="A6" s="273"/>
      <c r="B6" s="61">
        <v>3</v>
      </c>
      <c r="C6" s="62">
        <v>4.7075868368996526E-3</v>
      </c>
      <c r="D6" s="62">
        <v>4.2336239486481051E-3</v>
      </c>
      <c r="E6" s="62">
        <v>3.7603774106129764E-3</v>
      </c>
      <c r="F6" s="62">
        <v>3.2878455999769221E-3</v>
      </c>
      <c r="G6" s="62">
        <v>2.8160268988206647E-3</v>
      </c>
      <c r="H6" s="62">
        <v>2.3449196941045265E-3</v>
      </c>
      <c r="I6" s="62">
        <v>1.8745223776500549E-3</v>
      </c>
      <c r="J6" s="62">
        <v>1.4048333461217156E-3</v>
      </c>
      <c r="K6" s="62">
        <v>9.3585100100867927E-4</v>
      </c>
      <c r="L6" s="62">
        <v>4.675737486066877E-4</v>
      </c>
      <c r="M6" s="263">
        <v>0</v>
      </c>
      <c r="N6" s="263"/>
      <c r="O6" s="264"/>
    </row>
    <row r="7" spans="1:15" ht="24.95" customHeight="1" x14ac:dyDescent="0.25">
      <c r="A7" s="273"/>
      <c r="B7" s="61">
        <v>4</v>
      </c>
      <c r="C7" s="62">
        <v>5.0556766227263595E-3</v>
      </c>
      <c r="D7" s="62">
        <v>4.5464135911755651E-3</v>
      </c>
      <c r="E7" s="62">
        <v>4.037977083921832E-3</v>
      </c>
      <c r="F7" s="62">
        <v>3.5303650904466542E-3</v>
      </c>
      <c r="G7" s="62">
        <v>3.0235756067470204E-3</v>
      </c>
      <c r="H7" s="62">
        <v>2.5176066353090379E-3</v>
      </c>
      <c r="I7" s="62">
        <v>2.0124561850816906E-3</v>
      </c>
      <c r="J7" s="62">
        <v>1.5081222714507208E-3</v>
      </c>
      <c r="K7" s="62">
        <v>1.0046029162126431E-3</v>
      </c>
      <c r="L7" s="62">
        <v>5.0189614754887529E-4</v>
      </c>
      <c r="M7" s="263">
        <v>0</v>
      </c>
      <c r="N7" s="263"/>
      <c r="O7" s="264"/>
    </row>
    <row r="8" spans="1:15" ht="24.95" customHeight="1" x14ac:dyDescent="0.25">
      <c r="A8" s="273"/>
      <c r="B8" s="61">
        <v>5</v>
      </c>
      <c r="C8" s="62">
        <v>5.4265770444139631E-3</v>
      </c>
      <c r="D8" s="62">
        <v>4.8796621273544324E-3</v>
      </c>
      <c r="E8" s="62">
        <v>4.3336998489980662E-3</v>
      </c>
      <c r="F8" s="62">
        <v>3.7886877224933098E-3</v>
      </c>
      <c r="G8" s="62">
        <v>3.244623269636942E-3</v>
      </c>
      <c r="H8" s="62">
        <v>2.701504020836513E-3</v>
      </c>
      <c r="I8" s="62">
        <v>2.1593275150729816E-3</v>
      </c>
      <c r="J8" s="62">
        <v>1.6180912998635399E-3</v>
      </c>
      <c r="K8" s="62">
        <v>1.0777929312246379E-3</v>
      </c>
      <c r="L8" s="62">
        <v>5.3842997363519416E-4</v>
      </c>
      <c r="M8" s="263">
        <v>0</v>
      </c>
      <c r="N8" s="263"/>
      <c r="O8" s="264"/>
    </row>
    <row r="9" spans="1:15" ht="24.95" customHeight="1" x14ac:dyDescent="0.25">
      <c r="A9" s="273"/>
      <c r="B9" s="61">
        <v>6</v>
      </c>
      <c r="C9" s="62">
        <v>5.8215993386514665E-3</v>
      </c>
      <c r="D9" s="62">
        <v>5.234540145068205E-3</v>
      </c>
      <c r="E9" s="62">
        <v>4.6485778125548586E-3</v>
      </c>
      <c r="F9" s="62">
        <v>4.0637092699186165E-3</v>
      </c>
      <c r="G9" s="62">
        <v>3.4799314574216977E-3</v>
      </c>
      <c r="H9" s="62">
        <v>2.8972413267279898E-3</v>
      </c>
      <c r="I9" s="62">
        <v>2.3156358408499924E-3</v>
      </c>
      <c r="J9" s="62">
        <v>1.7351119740960533E-3</v>
      </c>
      <c r="K9" s="62">
        <v>1.1556667120179009E-3</v>
      </c>
      <c r="L9" s="62">
        <v>5.7729705135846734E-4</v>
      </c>
      <c r="M9" s="263">
        <v>0</v>
      </c>
      <c r="N9" s="263"/>
      <c r="O9" s="264"/>
    </row>
    <row r="10" spans="1:15" ht="24.95" customHeight="1" x14ac:dyDescent="0.25">
      <c r="A10" s="273"/>
      <c r="B10" s="61">
        <v>7</v>
      </c>
      <c r="C10" s="62">
        <v>6.2421214279343084E-3</v>
      </c>
      <c r="D10" s="62">
        <v>5.6122770480313911E-3</v>
      </c>
      <c r="E10" s="62">
        <v>4.9836943047237205E-3</v>
      </c>
      <c r="F10" s="62">
        <v>4.3563694110418001E-3</v>
      </c>
      <c r="G10" s="62">
        <v>3.730298595157098E-3</v>
      </c>
      <c r="H10" s="62">
        <v>3.1054781003064602E-3</v>
      </c>
      <c r="I10" s="62">
        <v>2.4819041847169701E-3</v>
      </c>
      <c r="J10" s="62">
        <v>1.8595731215312503E-3</v>
      </c>
      <c r="K10" s="62">
        <v>1.2384811987332196E-3</v>
      </c>
      <c r="L10" s="62">
        <v>6.1862471907429102E-4</v>
      </c>
      <c r="M10" s="263">
        <v>0</v>
      </c>
      <c r="N10" s="263"/>
      <c r="O10" s="264"/>
    </row>
    <row r="11" spans="1:15" ht="24.95" customHeight="1" x14ac:dyDescent="0.25">
      <c r="A11" s="273"/>
      <c r="B11" s="61">
        <v>8</v>
      </c>
      <c r="C11" s="62">
        <v>6.6895911757763439E-3</v>
      </c>
      <c r="D11" s="62">
        <v>6.0141638431866406E-3</v>
      </c>
      <c r="E11" s="62">
        <v>5.3401862323583767E-3</v>
      </c>
      <c r="F11" s="62">
        <v>4.6676536808208657E-3</v>
      </c>
      <c r="G11" s="62">
        <v>3.9965615460754037E-3</v>
      </c>
      <c r="H11" s="62">
        <v>3.3269052054884281E-3</v>
      </c>
      <c r="I11" s="62">
        <v>2.6586800561853889E-3</v>
      </c>
      <c r="J11" s="62">
        <v>1.9918815149452844E-3</v>
      </c>
      <c r="K11" s="62">
        <v>1.3265050180958763E-3</v>
      </c>
      <c r="L11" s="62">
        <v>6.6254602140957883E-4</v>
      </c>
      <c r="M11" s="263">
        <v>0</v>
      </c>
      <c r="N11" s="263"/>
      <c r="O11" s="264"/>
    </row>
    <row r="12" spans="1:15" ht="24.95" customHeight="1" x14ac:dyDescent="0.25">
      <c r="A12" s="273"/>
      <c r="B12" s="61">
        <v>9</v>
      </c>
      <c r="C12" s="62">
        <v>7.1655298323192243E-3</v>
      </c>
      <c r="D12" s="62">
        <v>6.4415560834470273E-3</v>
      </c>
      <c r="E12" s="62">
        <v>5.7192465565886188E-3</v>
      </c>
      <c r="F12" s="62">
        <v>4.9985955199300059E-3</v>
      </c>
      <c r="G12" s="62">
        <v>4.2795972679485778E-3</v>
      </c>
      <c r="H12" s="62">
        <v>3.5622461212625293E-3</v>
      </c>
      <c r="I12" s="62">
        <v>2.8465364264813205E-3</v>
      </c>
      <c r="J12" s="62">
        <v>2.1324625560571625E-3</v>
      </c>
      <c r="K12" s="62">
        <v>1.420018908137521E-3</v>
      </c>
      <c r="L12" s="62">
        <v>7.0919990641862894E-4</v>
      </c>
      <c r="M12" s="263">
        <v>0</v>
      </c>
      <c r="N12" s="263"/>
      <c r="O12" s="264"/>
    </row>
    <row r="13" spans="1:15" ht="24.95" customHeight="1" x14ac:dyDescent="0.25">
      <c r="A13" s="273"/>
      <c r="B13" s="61">
        <v>10</v>
      </c>
      <c r="C13" s="62">
        <v>7.6715356858621901E-3</v>
      </c>
      <c r="D13" s="62">
        <v>6.8958769779959052E-3</v>
      </c>
      <c r="E13" s="62">
        <v>6.1221269039896447E-3</v>
      </c>
      <c r="F13" s="62">
        <v>5.3502784277460972E-3</v>
      </c>
      <c r="G13" s="62">
        <v>4.580324547709862E-3</v>
      </c>
      <c r="H13" s="62">
        <v>3.8122582966557588E-3</v>
      </c>
      <c r="I13" s="62">
        <v>3.0460727414786531E-3</v>
      </c>
      <c r="J13" s="62">
        <v>2.281760982984857E-3</v>
      </c>
      <c r="K13" s="62">
        <v>1.5193161556850492E-3</v>
      </c>
      <c r="L13" s="62">
        <v>7.5873142758869688E-4</v>
      </c>
      <c r="M13" s="263">
        <v>0</v>
      </c>
      <c r="N13" s="263"/>
      <c r="O13" s="264"/>
    </row>
    <row r="14" spans="1:15" ht="24.95" customHeight="1" x14ac:dyDescent="0.25">
      <c r="A14" s="273"/>
      <c r="B14" s="61">
        <v>11</v>
      </c>
      <c r="C14" s="62">
        <v>8.2092879373472562E-3</v>
      </c>
      <c r="D14" s="62">
        <v>7.3786206835206496E-3</v>
      </c>
      <c r="E14" s="62">
        <v>6.5501403216044682E-3</v>
      </c>
      <c r="F14" s="62">
        <v>5.7238382268291711E-3</v>
      </c>
      <c r="G14" s="62">
        <v>4.8997058197187277E-3</v>
      </c>
      <c r="H14" s="62">
        <v>4.077734565793664E-3</v>
      </c>
      <c r="I14" s="62">
        <v>3.2579159752764647E-3</v>
      </c>
      <c r="J14" s="62">
        <v>2.440241602799272E-3</v>
      </c>
      <c r="K14" s="62">
        <v>1.6247030471138973E-3</v>
      </c>
      <c r="L14" s="62">
        <v>8.1129195080407849E-4</v>
      </c>
      <c r="M14" s="263">
        <v>0</v>
      </c>
      <c r="N14" s="263"/>
      <c r="O14" s="264"/>
    </row>
    <row r="15" spans="1:15" ht="24.95" customHeight="1" x14ac:dyDescent="0.25">
      <c r="A15" s="273"/>
      <c r="B15" s="61">
        <v>12</v>
      </c>
      <c r="C15" s="62">
        <v>8.7805508165019804E-3</v>
      </c>
      <c r="D15" s="62">
        <v>7.8913557910359807E-3</v>
      </c>
      <c r="E15" s="62">
        <v>7.0046641870129666E-3</v>
      </c>
      <c r="F15" s="62">
        <v>6.1204654471721867E-3</v>
      </c>
      <c r="G15" s="62">
        <v>5.238749073531385E-3</v>
      </c>
      <c r="H15" s="62">
        <v>4.35950462697133E-3</v>
      </c>
      <c r="I15" s="62">
        <v>3.4827217268238353E-3</v>
      </c>
      <c r="J15" s="62">
        <v>2.6083900504632221E-3</v>
      </c>
      <c r="K15" s="62">
        <v>1.7364993329012173E-3</v>
      </c>
      <c r="L15" s="62">
        <v>8.6703936638523325E-4</v>
      </c>
      <c r="M15" s="263">
        <v>0</v>
      </c>
      <c r="N15" s="263"/>
      <c r="O15" s="264"/>
    </row>
    <row r="16" spans="1:15" ht="24.95" customHeight="1" x14ac:dyDescent="0.25">
      <c r="A16" s="273"/>
      <c r="B16" s="61">
        <v>13</v>
      </c>
      <c r="C16" s="62">
        <v>9.3871779601835577E-3</v>
      </c>
      <c r="D16" s="62">
        <v>8.4357290243620518E-3</v>
      </c>
      <c r="E16" s="62">
        <v>7.4871432856914825E-3</v>
      </c>
      <c r="F16" s="62">
        <v>6.5414078392520246E-3</v>
      </c>
      <c r="G16" s="62">
        <v>5.5985098575604452E-3</v>
      </c>
      <c r="H16" s="62">
        <v>4.6584365899901168E-3</v>
      </c>
      <c r="I16" s="62">
        <v>3.7211753621962645E-3</v>
      </c>
      <c r="J16" s="62">
        <v>2.786713575546385E-3</v>
      </c>
      <c r="K16" s="62">
        <v>1.8550387065557246E-3</v>
      </c>
      <c r="L16" s="62">
        <v>9.2613830632781269E-4</v>
      </c>
      <c r="M16" s="263">
        <v>0</v>
      </c>
      <c r="N16" s="263"/>
      <c r="O16" s="264"/>
    </row>
    <row r="17" spans="1:15" ht="24.95" customHeight="1" x14ac:dyDescent="0.25">
      <c r="A17" s="273"/>
      <c r="B17" s="61">
        <v>14</v>
      </c>
      <c r="C17" s="62">
        <v>1.0031117075503169E-2</v>
      </c>
      <c r="D17" s="62">
        <v>9.0134691678757789E-3</v>
      </c>
      <c r="E17" s="62">
        <v>7.9990930690605443E-3</v>
      </c>
      <c r="F17" s="62">
        <v>6.9879730257420827E-3</v>
      </c>
      <c r="G17" s="62">
        <v>5.9800933855763986E-3</v>
      </c>
      <c r="H17" s="62">
        <v>4.9754385963831785E-3</v>
      </c>
      <c r="I17" s="62">
        <v>3.9739932053458882E-3</v>
      </c>
      <c r="J17" s="62">
        <v>2.9757418582194522E-3</v>
      </c>
      <c r="K17" s="62">
        <v>1.9806692985455641E-3</v>
      </c>
      <c r="L17" s="62">
        <v>9.8876036687544494E-4</v>
      </c>
      <c r="M17" s="263">
        <v>0</v>
      </c>
      <c r="N17" s="263"/>
      <c r="O17" s="264"/>
    </row>
    <row r="18" spans="1:15" ht="24.95" customHeight="1" x14ac:dyDescent="0.25">
      <c r="A18" s="273"/>
      <c r="B18" s="61">
        <v>15</v>
      </c>
      <c r="C18" s="62">
        <v>1.0714414912560607E-2</v>
      </c>
      <c r="D18" s="62">
        <v>9.6263912428661697E-3</v>
      </c>
      <c r="E18" s="62">
        <v>8.5421031078865024E-3</v>
      </c>
      <c r="F18" s="62">
        <v>7.4615313026543074E-3</v>
      </c>
      <c r="G18" s="62">
        <v>6.3846567536247137E-3</v>
      </c>
      <c r="H18" s="62">
        <v>5.3114605175530148E-3</v>
      </c>
      <c r="I18" s="62">
        <v>4.2419237803838989E-3</v>
      </c>
      <c r="J18" s="62">
        <v>3.1760278561520031E-3</v>
      </c>
      <c r="K18" s="62">
        <v>2.1137541858936948E-3</v>
      </c>
      <c r="L18" s="62">
        <v>1.0550843365699223E-3</v>
      </c>
      <c r="M18" s="263">
        <v>0</v>
      </c>
      <c r="N18" s="263"/>
      <c r="O18" s="264"/>
    </row>
    <row r="19" spans="1:15" ht="24.95" customHeight="1" x14ac:dyDescent="0.25">
      <c r="A19" s="273"/>
      <c r="B19" s="61">
        <v>16</v>
      </c>
      <c r="C19" s="62">
        <v>1.1439222574112385E-2</v>
      </c>
      <c r="D19" s="62">
        <v>1.0276400953715559E-2</v>
      </c>
      <c r="E19" s="62">
        <v>9.1178407570983479E-3</v>
      </c>
      <c r="F19" s="62">
        <v>7.9635186016740224E-3</v>
      </c>
      <c r="G19" s="62">
        <v>6.8134112756116846E-3</v>
      </c>
      <c r="H19" s="62">
        <v>5.6674957362803542E-3</v>
      </c>
      <c r="I19" s="62">
        <v>4.5257491087101068E-3</v>
      </c>
      <c r="J19" s="62">
        <v>3.3881486840699158E-3</v>
      </c>
      <c r="K19" s="62">
        <v>2.2546719181620826E-3</v>
      </c>
      <c r="L19" s="62">
        <v>1.1252964299329885E-3</v>
      </c>
      <c r="M19" s="263">
        <v>0</v>
      </c>
      <c r="N19" s="263"/>
      <c r="O19" s="264"/>
    </row>
    <row r="20" spans="1:15" ht="24.95" customHeight="1" x14ac:dyDescent="0.25">
      <c r="A20" s="273"/>
      <c r="B20" s="61">
        <v>17</v>
      </c>
      <c r="C20" s="62">
        <v>1.2207801192261085E-2</v>
      </c>
      <c r="D20" s="62">
        <v>1.0965499427218044E-2</v>
      </c>
      <c r="E20" s="62">
        <v>9.7280550496181596E-3</v>
      </c>
      <c r="F20" s="62">
        <v>8.4954396265433559E-3</v>
      </c>
      <c r="G20" s="62">
        <v>7.2676249465544272E-3</v>
      </c>
      <c r="H20" s="62">
        <v>6.0445830175387188E-3</v>
      </c>
      <c r="I20" s="62">
        <v>4.8262860645828208E-3</v>
      </c>
      <c r="J20" s="62">
        <v>3.6127065278700374E-3</v>
      </c>
      <c r="K20" s="62">
        <v>2.4038170606021894E-3</v>
      </c>
      <c r="L20" s="62">
        <v>1.1995905269454612E-3</v>
      </c>
      <c r="M20" s="263">
        <v>0</v>
      </c>
      <c r="N20" s="263"/>
      <c r="O20" s="264"/>
    </row>
    <row r="21" spans="1:15" ht="24.95" customHeight="1" x14ac:dyDescent="0.25">
      <c r="A21" s="273"/>
      <c r="B21" s="61">
        <v>18</v>
      </c>
      <c r="C21" s="62">
        <v>1.3022528005320905E-2</v>
      </c>
      <c r="D21" s="62">
        <v>1.1695788270657153E-2</v>
      </c>
      <c r="E21" s="62">
        <v>1.037458083849699E-2</v>
      </c>
      <c r="F21" s="62">
        <v>9.0588711775480054E-3</v>
      </c>
      <c r="G21" s="62">
        <v>7.7486250433024236E-3</v>
      </c>
      <c r="H21" s="62">
        <v>6.4438084750660235E-3</v>
      </c>
      <c r="I21" s="62">
        <v>5.1443877930239723E-3</v>
      </c>
      <c r="J21" s="62">
        <v>3.8503295953429772E-3</v>
      </c>
      <c r="K21" s="62">
        <v>2.561600755309242E-3</v>
      </c>
      <c r="L21" s="62">
        <v>1.2781684185016893E-3</v>
      </c>
      <c r="M21" s="263">
        <v>0</v>
      </c>
      <c r="N21" s="263"/>
      <c r="O21" s="264"/>
    </row>
    <row r="22" spans="1:15" ht="24.95" customHeight="1" x14ac:dyDescent="0.25">
      <c r="A22" s="273"/>
      <c r="B22" s="61">
        <v>19</v>
      </c>
      <c r="C22" s="62">
        <v>1.3885902871424475E-2</v>
      </c>
      <c r="D22" s="62">
        <v>1.2469474976824498E-2</v>
      </c>
      <c r="E22" s="62">
        <v>1.1059343208517324E-2</v>
      </c>
      <c r="F22" s="62">
        <v>9.6554656794809058E-3</v>
      </c>
      <c r="G22" s="62">
        <v>8.2578008734270486E-3</v>
      </c>
      <c r="H22" s="62">
        <v>6.8663076407088587E-3</v>
      </c>
      <c r="I22" s="62">
        <v>5.4809451942822605E-3</v>
      </c>
      <c r="J22" s="62">
        <v>4.1016731057208133E-3</v>
      </c>
      <c r="K22" s="62">
        <v>2.7284513012829316E-3</v>
      </c>
      <c r="L22" s="62">
        <v>1.3612400580307799E-3</v>
      </c>
      <c r="M22" s="263">
        <v>0</v>
      </c>
      <c r="N22" s="263"/>
      <c r="O22" s="264"/>
    </row>
    <row r="23" spans="1:15" ht="24.95" customHeight="1" x14ac:dyDescent="0.25">
      <c r="A23" s="273"/>
      <c r="B23" s="61">
        <v>20</v>
      </c>
      <c r="C23" s="62">
        <v>1.4800555259228829E-2</v>
      </c>
      <c r="D23" s="62">
        <v>1.3288878706997891E-2</v>
      </c>
      <c r="E23" s="62">
        <v>1.1784362180486903E-2</v>
      </c>
      <c r="F23" s="62">
        <v>1.0286954929905872E-2</v>
      </c>
      <c r="G23" s="62">
        <v>8.796606683949203E-3</v>
      </c>
      <c r="H23" s="62">
        <v>7.3132676441698295E-3</v>
      </c>
      <c r="I23" s="62">
        <v>5.8368884794325641E-3</v>
      </c>
      <c r="J23" s="62">
        <v>4.3674203204453043E-3</v>
      </c>
      <c r="K23" s="62">
        <v>2.9048147543668857E-3</v>
      </c>
      <c r="L23" s="62">
        <v>1.4490238194902881E-3</v>
      </c>
      <c r="M23" s="263">
        <v>0</v>
      </c>
      <c r="N23" s="263"/>
      <c r="O23" s="264"/>
    </row>
    <row r="24" spans="1:15" ht="24.95" customHeight="1" x14ac:dyDescent="0.25">
      <c r="A24" s="273"/>
      <c r="B24" s="61">
        <v>21</v>
      </c>
      <c r="C24" s="62">
        <v>1.5769251760305834E-2</v>
      </c>
      <c r="D24" s="62">
        <v>1.4156436486047398E-2</v>
      </c>
      <c r="E24" s="62">
        <v>1.2551757733730977E-2</v>
      </c>
      <c r="F24" s="62">
        <v>1.0955154086141429E-2</v>
      </c>
      <c r="G24" s="62">
        <v>9.3665647426427068E-3</v>
      </c>
      <c r="H24" s="62">
        <v>7.7859295114598246E-3</v>
      </c>
      <c r="I24" s="62">
        <v>6.2131888020764275E-3</v>
      </c>
      <c r="J24" s="62">
        <v>4.6482836177459659E-3</v>
      </c>
      <c r="K24" s="62">
        <v>3.0911555481145624E-3</v>
      </c>
      <c r="L24" s="62">
        <v>1.5417467619535815E-3</v>
      </c>
      <c r="M24" s="263">
        <v>0</v>
      </c>
      <c r="N24" s="263"/>
      <c r="O24" s="264"/>
    </row>
    <row r="25" spans="1:15" ht="24.95" customHeight="1" x14ac:dyDescent="0.25">
      <c r="A25" s="273"/>
      <c r="B25" s="61">
        <v>22</v>
      </c>
      <c r="C25" s="62">
        <v>1.6794904172516913E-2</v>
      </c>
      <c r="D25" s="62">
        <v>1.5074709847336843E-2</v>
      </c>
      <c r="E25" s="62">
        <v>1.3363755174815462E-2</v>
      </c>
      <c r="F25" s="62">
        <v>1.1661965911144078E-2</v>
      </c>
      <c r="G25" s="62">
        <v>9.9692686058221337E-3</v>
      </c>
      <c r="H25" s="62">
        <v>8.2855905910895998E-3</v>
      </c>
      <c r="I25" s="62">
        <v>6.6108599715279199E-3</v>
      </c>
      <c r="J25" s="62">
        <v>4.9450056138262352E-3</v>
      </c>
      <c r="K25" s="62">
        <v>3.2879571367099595E-3</v>
      </c>
      <c r="L25" s="62">
        <v>1.6396449010286078E-3</v>
      </c>
      <c r="M25" s="263">
        <v>0</v>
      </c>
      <c r="N25" s="263"/>
      <c r="O25" s="264"/>
    </row>
    <row r="26" spans="1:15" ht="24.95" customHeight="1" x14ac:dyDescent="0.25">
      <c r="A26" s="273"/>
      <c r="B26" s="61">
        <v>23</v>
      </c>
      <c r="C26" s="62">
        <v>1.7880578208941327E-2</v>
      </c>
      <c r="D26" s="62">
        <v>1.6046391968984053E-2</v>
      </c>
      <c r="E26" s="62">
        <v>1.4222690883332801E-2</v>
      </c>
      <c r="F26" s="62">
        <v>1.240938530041219E-2</v>
      </c>
      <c r="G26" s="62">
        <v>1.0606386587810069E-2</v>
      </c>
      <c r="H26" s="62">
        <v>8.8136071178361378E-3</v>
      </c>
      <c r="I26" s="62">
        <v>7.0309602533255213E-3</v>
      </c>
      <c r="J26" s="62">
        <v>5.2583603336823328E-3</v>
      </c>
      <c r="K26" s="62">
        <v>3.4957226611585374E-3</v>
      </c>
      <c r="L26" s="62">
        <v>1.7429634873635548E-3</v>
      </c>
      <c r="M26" s="263">
        <v>0</v>
      </c>
      <c r="N26" s="263"/>
      <c r="O26" s="264"/>
    </row>
    <row r="27" spans="1:15" ht="24.95" customHeight="1" x14ac:dyDescent="0.25">
      <c r="A27" s="273"/>
      <c r="B27" s="61">
        <v>24</v>
      </c>
      <c r="C27" s="62">
        <v>1.9029502892821366E-2</v>
      </c>
      <c r="D27" s="62">
        <v>1.7074315347382327E-2</v>
      </c>
      <c r="E27" s="62">
        <v>1.5131018468687569E-2</v>
      </c>
      <c r="F27" s="62">
        <v>1.3199504114175359E-2</v>
      </c>
      <c r="G27" s="62">
        <v>1.1279665448692215E-2</v>
      </c>
      <c r="H27" s="62">
        <v>9.3713969247948004E-3</v>
      </c>
      <c r="I27" s="62">
        <v>7.4745942634068434E-3</v>
      </c>
      <c r="J27" s="62">
        <v>5.5891544348236916E-3</v>
      </c>
      <c r="K27" s="62">
        <v>3.7149756400572257E-3</v>
      </c>
      <c r="L27" s="62">
        <v>1.8519572925140512E-3</v>
      </c>
      <c r="M27" s="263">
        <v>0</v>
      </c>
      <c r="N27" s="263"/>
      <c r="O27" s="264"/>
    </row>
    <row r="28" spans="1:15" ht="24.95" customHeight="1" x14ac:dyDescent="0.25">
      <c r="A28" s="273"/>
      <c r="B28" s="61">
        <v>25</v>
      </c>
      <c r="C28" s="178">
        <v>2.02450807055936E-2</v>
      </c>
      <c r="D28" s="62">
        <v>1.8161460058728696E-2</v>
      </c>
      <c r="E28" s="62">
        <v>1.6091315375268606E-2</v>
      </c>
      <c r="F28" s="62">
        <v>1.4034516341505017E-2</v>
      </c>
      <c r="G28" s="62">
        <v>1.1990934318523999E-2</v>
      </c>
      <c r="H28" s="62">
        <v>9.9604423153864946E-3</v>
      </c>
      <c r="I28" s="62">
        <v>7.9429149628226295E-3</v>
      </c>
      <c r="J28" s="62">
        <v>5.9382284874282864E-3</v>
      </c>
      <c r="K28" s="62">
        <v>3.9462606863527724E-3</v>
      </c>
      <c r="L28" s="62">
        <v>1.966890902466779E-3</v>
      </c>
      <c r="M28" s="263">
        <v>0</v>
      </c>
      <c r="N28" s="263"/>
      <c r="O28" s="264"/>
    </row>
    <row r="30" spans="1:15" x14ac:dyDescent="0.25">
      <c r="K30" s="63"/>
    </row>
  </sheetData>
  <mergeCells count="30">
    <mergeCell ref="M20:O20"/>
    <mergeCell ref="M21:O21"/>
    <mergeCell ref="M22:O22"/>
    <mergeCell ref="M23:O23"/>
    <mergeCell ref="M24:O24"/>
    <mergeCell ref="A1:B2"/>
    <mergeCell ref="C1:O1"/>
    <mergeCell ref="M2:O2"/>
    <mergeCell ref="A3:A28"/>
    <mergeCell ref="M3:O3"/>
    <mergeCell ref="M4:O4"/>
    <mergeCell ref="M5:O5"/>
    <mergeCell ref="M6:O6"/>
    <mergeCell ref="M18:O18"/>
    <mergeCell ref="M17:O17"/>
    <mergeCell ref="M25:O25"/>
    <mergeCell ref="M26:O26"/>
    <mergeCell ref="M27:O27"/>
    <mergeCell ref="M28:O28"/>
    <mergeCell ref="M19:O19"/>
    <mergeCell ref="M13:O13"/>
    <mergeCell ref="M14:O14"/>
    <mergeCell ref="M15:O15"/>
    <mergeCell ref="M16:O16"/>
    <mergeCell ref="M7:O7"/>
    <mergeCell ref="M8:O8"/>
    <mergeCell ref="M9:O9"/>
    <mergeCell ref="M10:O10"/>
    <mergeCell ref="M11:O11"/>
    <mergeCell ref="M12:O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7FD324-CA9A-4201-9219-003D121B44BA}">
  <dimension ref="A1:F245"/>
  <sheetViews>
    <sheetView zoomScale="85" zoomScaleNormal="85" workbookViewId="0">
      <pane ySplit="1" topLeftCell="A57" activePane="bottomLeft" state="frozen"/>
      <selection activeCell="AG92" sqref="AG92"/>
      <selection pane="bottomLeft" activeCell="AG92" sqref="AG92"/>
    </sheetView>
  </sheetViews>
  <sheetFormatPr baseColWidth="10" defaultColWidth="11.42578125" defaultRowHeight="15" x14ac:dyDescent="0.25"/>
  <cols>
    <col min="1" max="1" width="62" style="156" customWidth="1"/>
    <col min="2" max="2" width="11.42578125" style="157"/>
    <col min="3" max="3" width="11.42578125" style="151"/>
  </cols>
  <sheetData>
    <row r="1" spans="1:4" ht="39.950000000000003" customHeight="1" thickBot="1" x14ac:dyDescent="0.3">
      <c r="A1" s="64" t="s">
        <v>44</v>
      </c>
      <c r="B1" s="65" t="s">
        <v>45</v>
      </c>
      <c r="C1" s="66" t="s">
        <v>46</v>
      </c>
    </row>
    <row r="2" spans="1:4" ht="39.950000000000003" customHeight="1" thickBot="1" x14ac:dyDescent="0.3">
      <c r="A2" s="67"/>
      <c r="B2" s="68"/>
      <c r="C2" s="69"/>
    </row>
    <row r="3" spans="1:4" ht="32.1" customHeight="1" x14ac:dyDescent="0.25">
      <c r="A3" s="70" t="s">
        <v>47</v>
      </c>
      <c r="B3" s="71">
        <v>210</v>
      </c>
      <c r="C3" s="72">
        <v>2.9999999999999997E-4</v>
      </c>
    </row>
    <row r="4" spans="1:4" ht="32.1" customHeight="1" x14ac:dyDescent="0.25">
      <c r="A4" s="73" t="s">
        <v>48</v>
      </c>
      <c r="B4" s="74">
        <v>2.2000000000000002</v>
      </c>
      <c r="C4" s="75">
        <v>3.0000000000000001E-3</v>
      </c>
    </row>
    <row r="5" spans="1:4" ht="32.1" customHeight="1" x14ac:dyDescent="0.25">
      <c r="A5" s="76" t="s">
        <v>48</v>
      </c>
      <c r="B5" s="77">
        <v>2.1</v>
      </c>
      <c r="C5" s="78">
        <v>4.0000000000000001E-3</v>
      </c>
    </row>
    <row r="6" spans="1:4" ht="32.1" customHeight="1" x14ac:dyDescent="0.25">
      <c r="A6" s="79" t="s">
        <v>49</v>
      </c>
      <c r="B6" s="77">
        <v>1.1499999999999999</v>
      </c>
      <c r="C6" s="80">
        <v>1.4999999999999999E-2</v>
      </c>
    </row>
    <row r="7" spans="1:4" ht="32.1" customHeight="1" x14ac:dyDescent="0.25">
      <c r="A7" s="79" t="s">
        <v>50</v>
      </c>
      <c r="B7" s="77">
        <v>0.05</v>
      </c>
      <c r="C7" s="81">
        <v>1.2E-2</v>
      </c>
      <c r="D7" s="82"/>
    </row>
    <row r="8" spans="1:4" ht="32.1" customHeight="1" x14ac:dyDescent="0.25">
      <c r="A8" s="79" t="s">
        <v>51</v>
      </c>
      <c r="B8" s="77">
        <v>3.5</v>
      </c>
      <c r="C8" s="83">
        <v>3.6999999999999998E-2</v>
      </c>
    </row>
    <row r="9" spans="1:4" ht="32.1" customHeight="1" x14ac:dyDescent="0.25">
      <c r="A9" s="84" t="s">
        <v>52</v>
      </c>
      <c r="B9" s="77">
        <v>1.6</v>
      </c>
      <c r="C9" s="83">
        <v>0.08</v>
      </c>
    </row>
    <row r="10" spans="1:4" ht="32.1" customHeight="1" x14ac:dyDescent="0.25">
      <c r="A10" s="79" t="s">
        <v>53</v>
      </c>
      <c r="B10" s="77">
        <v>1.65</v>
      </c>
      <c r="C10" s="81">
        <v>0.2</v>
      </c>
    </row>
    <row r="11" spans="1:4" ht="32.1" customHeight="1" x14ac:dyDescent="0.25">
      <c r="A11" s="79" t="s">
        <v>54</v>
      </c>
      <c r="B11" s="77">
        <v>0.9</v>
      </c>
      <c r="C11" s="81">
        <v>0.2</v>
      </c>
    </row>
    <row r="12" spans="1:4" ht="32.1" customHeight="1" x14ac:dyDescent="0.25">
      <c r="A12" s="79" t="s">
        <v>55</v>
      </c>
      <c r="B12" s="77">
        <v>0.12</v>
      </c>
      <c r="C12" s="81">
        <v>0.15</v>
      </c>
    </row>
    <row r="13" spans="1:4" ht="32.1" customHeight="1" x14ac:dyDescent="0.25">
      <c r="A13" s="84" t="s">
        <v>56</v>
      </c>
      <c r="B13" s="77">
        <v>0.09</v>
      </c>
      <c r="C13" s="81">
        <v>0.3</v>
      </c>
    </row>
    <row r="14" spans="1:4" ht="32.1" customHeight="1" x14ac:dyDescent="0.25">
      <c r="A14" s="84" t="s">
        <v>56</v>
      </c>
      <c r="B14" s="77">
        <v>0.09</v>
      </c>
      <c r="C14" s="81">
        <v>0.36499999999999999</v>
      </c>
    </row>
    <row r="15" spans="1:4" ht="32.1" customHeight="1" x14ac:dyDescent="0.25">
      <c r="A15" s="84" t="s">
        <v>56</v>
      </c>
      <c r="B15" s="77">
        <v>0.09</v>
      </c>
      <c r="C15" s="81">
        <v>0.4</v>
      </c>
    </row>
    <row r="16" spans="1:4" ht="32.1" customHeight="1" x14ac:dyDescent="0.25">
      <c r="A16" s="84" t="s">
        <v>57</v>
      </c>
      <c r="B16" s="85">
        <v>6.4899999999999999E-2</v>
      </c>
      <c r="C16" s="81">
        <v>0.3</v>
      </c>
    </row>
    <row r="17" spans="1:3" ht="32.1" customHeight="1" x14ac:dyDescent="0.25">
      <c r="A17" s="84" t="s">
        <v>57</v>
      </c>
      <c r="B17" s="85">
        <v>6.4899999999999999E-2</v>
      </c>
      <c r="C17" s="81">
        <v>0.4</v>
      </c>
    </row>
    <row r="18" spans="1:3" ht="32.1" customHeight="1" x14ac:dyDescent="0.25">
      <c r="A18" s="84" t="s">
        <v>57</v>
      </c>
      <c r="B18" s="85">
        <v>6.4899999999999999E-2</v>
      </c>
      <c r="C18" s="81">
        <v>0.5</v>
      </c>
    </row>
    <row r="19" spans="1:3" ht="32.1" customHeight="1" x14ac:dyDescent="0.25">
      <c r="A19" s="84" t="s">
        <v>58</v>
      </c>
      <c r="B19" s="77">
        <v>0.09</v>
      </c>
      <c r="C19" s="86">
        <v>0.3</v>
      </c>
    </row>
    <row r="20" spans="1:3" ht="32.1" customHeight="1" x14ac:dyDescent="0.25">
      <c r="A20" s="84" t="s">
        <v>58</v>
      </c>
      <c r="B20" s="77">
        <v>0.09</v>
      </c>
      <c r="C20" s="81">
        <v>0.36499999999999999</v>
      </c>
    </row>
    <row r="21" spans="1:3" ht="32.1" customHeight="1" x14ac:dyDescent="0.25">
      <c r="A21" s="84" t="s">
        <v>58</v>
      </c>
      <c r="B21" s="77">
        <v>0.09</v>
      </c>
      <c r="C21" s="81">
        <v>0.42</v>
      </c>
    </row>
    <row r="22" spans="1:3" ht="32.1" customHeight="1" x14ac:dyDescent="0.25">
      <c r="A22" s="79" t="s">
        <v>59</v>
      </c>
      <c r="B22" s="77">
        <v>0.24</v>
      </c>
      <c r="C22" s="81">
        <v>0.2</v>
      </c>
    </row>
    <row r="23" spans="1:3" ht="32.1" customHeight="1" x14ac:dyDescent="0.25">
      <c r="A23" s="79" t="s">
        <v>60</v>
      </c>
      <c r="B23" s="77">
        <v>0.14000000000000001</v>
      </c>
      <c r="C23" s="81">
        <v>0.2</v>
      </c>
    </row>
    <row r="24" spans="1:3" ht="32.1" customHeight="1" x14ac:dyDescent="0.25">
      <c r="A24" s="79" t="s">
        <v>60</v>
      </c>
      <c r="B24" s="77">
        <v>0.17499999999999999</v>
      </c>
      <c r="C24" s="81">
        <v>0.25</v>
      </c>
    </row>
    <row r="25" spans="1:3" ht="32.1" customHeight="1" x14ac:dyDescent="0.25">
      <c r="A25" s="84" t="s">
        <v>61</v>
      </c>
      <c r="B25" s="77">
        <v>0.11</v>
      </c>
      <c r="C25" s="81">
        <v>0.03</v>
      </c>
    </row>
    <row r="26" spans="1:3" ht="32.1" customHeight="1" x14ac:dyDescent="0.25">
      <c r="A26" s="84" t="s">
        <v>61</v>
      </c>
      <c r="B26" s="87">
        <v>6.8000000000000005E-2</v>
      </c>
      <c r="C26" s="81">
        <v>0.2</v>
      </c>
    </row>
    <row r="27" spans="1:3" ht="32.1" customHeight="1" x14ac:dyDescent="0.25">
      <c r="A27" s="84" t="s">
        <v>62</v>
      </c>
      <c r="B27" s="77" t="s">
        <v>63</v>
      </c>
      <c r="C27" s="81">
        <v>0.05</v>
      </c>
    </row>
    <row r="28" spans="1:3" ht="32.1" customHeight="1" x14ac:dyDescent="0.25">
      <c r="A28" s="84" t="s">
        <v>64</v>
      </c>
      <c r="B28" s="88">
        <v>8.3299999999999999E-2</v>
      </c>
      <c r="C28" s="78">
        <v>2.5000000000000001E-2</v>
      </c>
    </row>
    <row r="29" spans="1:3" ht="32.1" customHeight="1" x14ac:dyDescent="0.25">
      <c r="A29" s="84" t="s">
        <v>64</v>
      </c>
      <c r="B29" s="89">
        <v>8.7499999999999994E-2</v>
      </c>
      <c r="C29" s="78">
        <v>3.5000000000000003E-2</v>
      </c>
    </row>
    <row r="30" spans="1:3" ht="32.1" customHeight="1" x14ac:dyDescent="0.25">
      <c r="A30" s="84" t="s">
        <v>64</v>
      </c>
      <c r="B30" s="87">
        <v>0.125</v>
      </c>
      <c r="C30" s="78">
        <v>0.05</v>
      </c>
    </row>
    <row r="31" spans="1:3" ht="32.1" customHeight="1" x14ac:dyDescent="0.25">
      <c r="A31" s="84" t="s">
        <v>65</v>
      </c>
      <c r="B31" s="77">
        <v>2</v>
      </c>
      <c r="C31" s="81">
        <v>0.28000000000000003</v>
      </c>
    </row>
    <row r="32" spans="1:3" ht="32.1" customHeight="1" x14ac:dyDescent="0.25">
      <c r="A32" s="79" t="s">
        <v>66</v>
      </c>
      <c r="B32" s="77">
        <v>1.4</v>
      </c>
      <c r="C32" s="81">
        <v>0.2</v>
      </c>
    </row>
    <row r="33" spans="1:3" ht="32.1" customHeight="1" x14ac:dyDescent="0.25">
      <c r="A33" s="79" t="s">
        <v>67</v>
      </c>
      <c r="B33" s="77">
        <v>1.75</v>
      </c>
      <c r="C33" s="81">
        <v>0.2</v>
      </c>
    </row>
    <row r="34" spans="1:3" ht="32.1" customHeight="1" x14ac:dyDescent="0.25">
      <c r="A34" s="84" t="s">
        <v>68</v>
      </c>
      <c r="B34" s="77">
        <v>0.8</v>
      </c>
      <c r="C34" s="81">
        <v>0.2</v>
      </c>
    </row>
    <row r="35" spans="1:3" ht="32.1" customHeight="1" x14ac:dyDescent="0.25">
      <c r="A35" s="84" t="s">
        <v>69</v>
      </c>
      <c r="B35" s="77">
        <v>2.4</v>
      </c>
      <c r="C35" s="81">
        <v>0.2</v>
      </c>
    </row>
    <row r="36" spans="1:3" ht="32.1" customHeight="1" x14ac:dyDescent="0.25">
      <c r="A36" s="84" t="s">
        <v>70</v>
      </c>
      <c r="B36" s="77">
        <v>1.75</v>
      </c>
      <c r="C36" s="81">
        <v>0.22</v>
      </c>
    </row>
    <row r="37" spans="1:3" ht="32.1" customHeight="1" x14ac:dyDescent="0.25">
      <c r="A37" s="84" t="s">
        <v>71</v>
      </c>
      <c r="B37" s="77">
        <v>0.33</v>
      </c>
      <c r="C37" s="81">
        <v>0.2</v>
      </c>
    </row>
    <row r="38" spans="1:3" ht="32.1" customHeight="1" x14ac:dyDescent="0.25">
      <c r="A38" s="79" t="s">
        <v>72</v>
      </c>
      <c r="B38" s="77">
        <v>0.16</v>
      </c>
      <c r="C38" s="81">
        <v>0.2</v>
      </c>
    </row>
    <row r="39" spans="1:3" ht="32.1" customHeight="1" x14ac:dyDescent="0.25">
      <c r="A39" s="76" t="s">
        <v>73</v>
      </c>
      <c r="B39" s="77">
        <v>0.23</v>
      </c>
      <c r="C39" s="78">
        <v>3.0000000000000001E-3</v>
      </c>
    </row>
    <row r="40" spans="1:3" ht="32.1" customHeight="1" x14ac:dyDescent="0.25">
      <c r="A40" s="84" t="s">
        <v>74</v>
      </c>
      <c r="B40" s="77">
        <v>3.2000000000000001E-2</v>
      </c>
      <c r="C40" s="81">
        <v>0.36</v>
      </c>
    </row>
    <row r="41" spans="1:3" ht="32.1" customHeight="1" x14ac:dyDescent="0.25">
      <c r="A41" s="84" t="s">
        <v>75</v>
      </c>
      <c r="B41" s="77">
        <v>2.9000000000000001E-2</v>
      </c>
      <c r="C41" s="81">
        <v>0.4</v>
      </c>
    </row>
    <row r="42" spans="1:3" ht="32.1" customHeight="1" x14ac:dyDescent="0.25">
      <c r="A42" s="84" t="s">
        <v>76</v>
      </c>
      <c r="B42" s="77">
        <v>3.4000000000000002E-2</v>
      </c>
      <c r="C42" s="81">
        <v>0.39</v>
      </c>
    </row>
    <row r="43" spans="1:3" ht="32.1" customHeight="1" x14ac:dyDescent="0.25">
      <c r="A43" s="84" t="s">
        <v>77</v>
      </c>
      <c r="B43" s="77">
        <v>3.2000000000000001E-2</v>
      </c>
      <c r="C43" s="81">
        <v>0.43</v>
      </c>
    </row>
    <row r="44" spans="1:3" ht="32.1" customHeight="1" x14ac:dyDescent="0.25">
      <c r="A44" s="84" t="s">
        <v>78</v>
      </c>
      <c r="B44" s="77">
        <v>0.1241</v>
      </c>
      <c r="C44" s="90" t="s">
        <v>79</v>
      </c>
    </row>
    <row r="45" spans="1:3" ht="32.1" customHeight="1" x14ac:dyDescent="0.25">
      <c r="A45" s="84" t="s">
        <v>78</v>
      </c>
      <c r="B45" s="91">
        <v>0.17</v>
      </c>
      <c r="C45" s="90">
        <v>0.2</v>
      </c>
    </row>
    <row r="46" spans="1:3" ht="32.1" customHeight="1" x14ac:dyDescent="0.25">
      <c r="A46" s="79" t="s">
        <v>80</v>
      </c>
      <c r="B46" s="77">
        <v>0.39200000000000002</v>
      </c>
      <c r="C46" s="81">
        <v>0.2</v>
      </c>
    </row>
    <row r="47" spans="1:3" ht="32.1" customHeight="1" x14ac:dyDescent="0.25">
      <c r="A47" s="79" t="s">
        <v>81</v>
      </c>
      <c r="B47" s="77">
        <v>0.83299999999999996</v>
      </c>
      <c r="C47" s="81">
        <v>0.1</v>
      </c>
    </row>
    <row r="48" spans="1:3" ht="32.1" customHeight="1" x14ac:dyDescent="0.25">
      <c r="A48" s="79" t="s">
        <v>82</v>
      </c>
      <c r="B48" s="77">
        <v>0.961538</v>
      </c>
      <c r="C48" s="81">
        <v>0.125</v>
      </c>
    </row>
    <row r="49" spans="1:3" ht="32.1" customHeight="1" x14ac:dyDescent="0.25">
      <c r="A49" s="79" t="s">
        <v>83</v>
      </c>
      <c r="B49" s="77">
        <v>1.4285699999999999</v>
      </c>
      <c r="C49" s="81">
        <v>0.2</v>
      </c>
    </row>
    <row r="50" spans="1:3" ht="32.1" customHeight="1" x14ac:dyDescent="0.25">
      <c r="A50" s="79" t="s">
        <v>84</v>
      </c>
      <c r="B50" s="77">
        <v>1.7857000000000001</v>
      </c>
      <c r="C50" s="81">
        <v>0.25</v>
      </c>
    </row>
    <row r="51" spans="1:3" ht="32.1" customHeight="1" x14ac:dyDescent="0.25">
      <c r="A51" s="79" t="s">
        <v>85</v>
      </c>
      <c r="B51" s="77">
        <v>0.71399999999999997</v>
      </c>
      <c r="C51" s="81">
        <v>0.05</v>
      </c>
    </row>
    <row r="52" spans="1:3" ht="32.1" customHeight="1" x14ac:dyDescent="0.25">
      <c r="A52" s="79" t="s">
        <v>86</v>
      </c>
      <c r="B52" s="77">
        <v>0.75</v>
      </c>
      <c r="C52" s="81">
        <v>7.4999999999999997E-2</v>
      </c>
    </row>
    <row r="53" spans="1:3" ht="32.1" customHeight="1" x14ac:dyDescent="0.25">
      <c r="A53" s="79" t="s">
        <v>17</v>
      </c>
      <c r="B53" s="77">
        <v>1.0741285700000001</v>
      </c>
      <c r="C53" s="81">
        <v>0.22500000000000001</v>
      </c>
    </row>
    <row r="54" spans="1:3" ht="32.1" customHeight="1" x14ac:dyDescent="0.25">
      <c r="A54" s="79" t="s">
        <v>87</v>
      </c>
      <c r="B54" s="77">
        <v>0.95</v>
      </c>
      <c r="C54" s="81">
        <v>0.2</v>
      </c>
    </row>
    <row r="55" spans="1:3" ht="32.1" customHeight="1" x14ac:dyDescent="0.25">
      <c r="A55" s="79" t="s">
        <v>88</v>
      </c>
      <c r="B55" s="77">
        <v>0.74</v>
      </c>
      <c r="C55" s="81">
        <v>0.2</v>
      </c>
    </row>
    <row r="56" spans="1:3" ht="32.1" customHeight="1" x14ac:dyDescent="0.25">
      <c r="A56" s="79" t="s">
        <v>89</v>
      </c>
      <c r="B56" s="77">
        <v>0.1575</v>
      </c>
      <c r="C56" s="81">
        <v>0.15</v>
      </c>
    </row>
    <row r="57" spans="1:3" ht="32.1" customHeight="1" x14ac:dyDescent="0.25">
      <c r="A57" s="79" t="s">
        <v>90</v>
      </c>
      <c r="B57" s="77">
        <v>0.18375</v>
      </c>
      <c r="C57" s="81">
        <v>0.17499999999999999</v>
      </c>
    </row>
    <row r="58" spans="1:3" ht="32.1" customHeight="1" x14ac:dyDescent="0.25">
      <c r="A58" s="79" t="s">
        <v>91</v>
      </c>
      <c r="B58" s="77">
        <v>0.79</v>
      </c>
      <c r="C58" s="81">
        <v>7.4999999999999997E-2</v>
      </c>
    </row>
    <row r="59" spans="1:3" ht="32.1" customHeight="1" x14ac:dyDescent="0.25">
      <c r="A59" s="79" t="s">
        <v>92</v>
      </c>
      <c r="B59" s="77">
        <v>0.68959999999999999</v>
      </c>
      <c r="C59" s="81">
        <v>0.2</v>
      </c>
    </row>
    <row r="60" spans="1:3" ht="32.1" customHeight="1" x14ac:dyDescent="0.25">
      <c r="A60" s="79" t="s">
        <v>93</v>
      </c>
      <c r="B60" s="77">
        <v>0.78100000000000003</v>
      </c>
      <c r="C60" s="81">
        <v>0.25</v>
      </c>
    </row>
    <row r="61" spans="1:3" ht="32.1" customHeight="1" x14ac:dyDescent="0.25">
      <c r="A61" s="79" t="s">
        <v>94</v>
      </c>
      <c r="B61" s="77">
        <v>0.80879999999999996</v>
      </c>
      <c r="C61" s="81">
        <v>0.27500000000000002</v>
      </c>
    </row>
    <row r="62" spans="1:3" ht="32.1" customHeight="1" x14ac:dyDescent="0.25">
      <c r="A62" s="79" t="s">
        <v>95</v>
      </c>
      <c r="B62" s="77">
        <v>0.87</v>
      </c>
      <c r="C62" s="81">
        <v>0.2</v>
      </c>
    </row>
    <row r="63" spans="1:3" ht="32.1" customHeight="1" x14ac:dyDescent="0.25">
      <c r="A63" s="79" t="s">
        <v>96</v>
      </c>
      <c r="B63" s="77">
        <v>1.071428571</v>
      </c>
      <c r="C63" s="78">
        <v>0.22500000000000001</v>
      </c>
    </row>
    <row r="64" spans="1:3" ht="32.1" customHeight="1" x14ac:dyDescent="0.25">
      <c r="A64" s="79" t="s">
        <v>97</v>
      </c>
      <c r="B64" s="77">
        <v>0.15</v>
      </c>
      <c r="C64" s="81">
        <v>0.01</v>
      </c>
    </row>
    <row r="65" spans="1:3" ht="32.1" customHeight="1" x14ac:dyDescent="0.25">
      <c r="A65" s="79" t="s">
        <v>98</v>
      </c>
      <c r="B65" s="77">
        <v>0.23</v>
      </c>
      <c r="C65" s="81">
        <v>0.1</v>
      </c>
    </row>
    <row r="66" spans="1:3" ht="32.1" customHeight="1" x14ac:dyDescent="0.25">
      <c r="A66" s="79" t="s">
        <v>99</v>
      </c>
      <c r="B66" s="77">
        <v>0.12</v>
      </c>
      <c r="C66" s="78">
        <v>5.0000000000000001E-3</v>
      </c>
    </row>
    <row r="67" spans="1:3" ht="32.1" customHeight="1" x14ac:dyDescent="0.25">
      <c r="A67" s="79" t="s">
        <v>99</v>
      </c>
      <c r="B67" s="77">
        <v>0.12</v>
      </c>
      <c r="C67" s="78">
        <v>1.4999999999999999E-2</v>
      </c>
    </row>
    <row r="68" spans="1:3" ht="32.1" customHeight="1" x14ac:dyDescent="0.25">
      <c r="A68" s="79" t="s">
        <v>100</v>
      </c>
      <c r="B68" s="77">
        <v>0.15</v>
      </c>
      <c r="C68" s="81">
        <v>0.02</v>
      </c>
    </row>
    <row r="69" spans="1:3" ht="32.1" customHeight="1" x14ac:dyDescent="0.25">
      <c r="A69" s="79" t="s">
        <v>101</v>
      </c>
      <c r="B69" s="87">
        <v>5.5E-2</v>
      </c>
      <c r="C69" s="81">
        <v>0.25</v>
      </c>
    </row>
    <row r="70" spans="1:3" ht="32.1" customHeight="1" x14ac:dyDescent="0.25">
      <c r="A70" s="79" t="s">
        <v>102</v>
      </c>
      <c r="B70" s="77">
        <v>7.0000000000000007E-2</v>
      </c>
      <c r="C70" s="81">
        <v>0.32</v>
      </c>
    </row>
    <row r="71" spans="1:3" ht="32.1" customHeight="1" x14ac:dyDescent="0.25">
      <c r="A71" s="79" t="s">
        <v>103</v>
      </c>
      <c r="B71" s="77">
        <v>0.04</v>
      </c>
      <c r="C71" s="81">
        <v>0.16</v>
      </c>
    </row>
    <row r="72" spans="1:3" ht="32.1" customHeight="1" x14ac:dyDescent="0.25">
      <c r="A72" s="79" t="s">
        <v>104</v>
      </c>
      <c r="B72" s="77">
        <v>7.6999999999999999E-2</v>
      </c>
      <c r="C72" s="78">
        <v>5.5E-2</v>
      </c>
    </row>
    <row r="73" spans="1:3" ht="32.1" customHeight="1" x14ac:dyDescent="0.25">
      <c r="A73" s="79" t="s">
        <v>105</v>
      </c>
      <c r="B73" s="77">
        <v>0.16</v>
      </c>
      <c r="C73" s="78">
        <v>2.3E-2</v>
      </c>
    </row>
    <row r="74" spans="1:3" ht="32.1" customHeight="1" x14ac:dyDescent="0.25">
      <c r="A74" s="79" t="s">
        <v>106</v>
      </c>
      <c r="B74" s="77">
        <v>0.14000000000000001</v>
      </c>
      <c r="C74" s="78">
        <v>1.7999999999999999E-2</v>
      </c>
    </row>
    <row r="75" spans="1:3" ht="32.1" customHeight="1" x14ac:dyDescent="0.25">
      <c r="A75" s="79" t="s">
        <v>107</v>
      </c>
      <c r="B75" s="77">
        <v>0.36</v>
      </c>
      <c r="C75" s="78">
        <v>2.8000000000000001E-2</v>
      </c>
    </row>
    <row r="76" spans="1:3" ht="32.1" customHeight="1" x14ac:dyDescent="0.25">
      <c r="A76" s="79" t="s">
        <v>108</v>
      </c>
      <c r="B76" s="77">
        <v>0.15</v>
      </c>
      <c r="C76" s="81">
        <v>0.03</v>
      </c>
    </row>
    <row r="77" spans="1:3" ht="32.1" customHeight="1" x14ac:dyDescent="0.25">
      <c r="A77" s="92" t="s">
        <v>109</v>
      </c>
      <c r="B77" s="77">
        <v>0.13300000000000001</v>
      </c>
      <c r="C77" s="81">
        <v>0.2</v>
      </c>
    </row>
    <row r="78" spans="1:3" ht="32.1" customHeight="1" x14ac:dyDescent="0.25">
      <c r="A78" s="92" t="s">
        <v>110</v>
      </c>
      <c r="B78" s="77">
        <v>0.152</v>
      </c>
      <c r="C78" s="81">
        <v>0.25</v>
      </c>
    </row>
    <row r="79" spans="1:3" ht="32.1" customHeight="1" x14ac:dyDescent="0.25">
      <c r="A79" s="79" t="s">
        <v>111</v>
      </c>
      <c r="B79" s="77">
        <v>0.16</v>
      </c>
      <c r="C79" s="81">
        <v>0.2</v>
      </c>
    </row>
    <row r="80" spans="1:3" ht="32.1" customHeight="1" x14ac:dyDescent="0.25">
      <c r="A80" s="93" t="s">
        <v>112</v>
      </c>
      <c r="B80" s="77">
        <v>0.13300000000000001</v>
      </c>
      <c r="C80" s="81">
        <v>0.2</v>
      </c>
    </row>
    <row r="81" spans="1:3" ht="32.1" customHeight="1" x14ac:dyDescent="0.25">
      <c r="A81" s="94" t="s">
        <v>113</v>
      </c>
      <c r="B81" s="77">
        <v>0.2</v>
      </c>
      <c r="C81" s="81">
        <v>0.2</v>
      </c>
    </row>
    <row r="82" spans="1:3" ht="32.1" customHeight="1" x14ac:dyDescent="0.25">
      <c r="A82" s="93" t="s">
        <v>114</v>
      </c>
      <c r="B82" s="77">
        <v>0.20547945209999999</v>
      </c>
      <c r="C82" s="81">
        <v>0.15</v>
      </c>
    </row>
    <row r="83" spans="1:3" ht="32.1" customHeight="1" x14ac:dyDescent="0.25">
      <c r="A83" s="93" t="s">
        <v>115</v>
      </c>
      <c r="B83" s="77">
        <v>0.115</v>
      </c>
      <c r="C83" s="81">
        <v>0.3</v>
      </c>
    </row>
    <row r="84" spans="1:3" ht="32.1" customHeight="1" x14ac:dyDescent="0.25">
      <c r="A84" s="93" t="s">
        <v>116</v>
      </c>
      <c r="B84" s="77">
        <v>0.11538</v>
      </c>
      <c r="C84" s="81">
        <v>0.375</v>
      </c>
    </row>
    <row r="85" spans="1:3" ht="32.1" customHeight="1" x14ac:dyDescent="0.25">
      <c r="A85" s="93" t="s">
        <v>117</v>
      </c>
      <c r="B85" s="77">
        <v>0.317</v>
      </c>
      <c r="C85" s="81">
        <v>0.2</v>
      </c>
    </row>
    <row r="86" spans="1:3" ht="32.1" customHeight="1" x14ac:dyDescent="0.25">
      <c r="A86" s="93" t="s">
        <v>118</v>
      </c>
      <c r="B86" s="77">
        <v>0.2</v>
      </c>
      <c r="C86" s="81">
        <v>0.2</v>
      </c>
    </row>
    <row r="87" spans="1:3" ht="32.1" customHeight="1" x14ac:dyDescent="0.25">
      <c r="A87" s="94" t="s">
        <v>119</v>
      </c>
      <c r="B87" s="77">
        <v>0.26669999999999999</v>
      </c>
      <c r="C87" s="81">
        <v>0.02</v>
      </c>
    </row>
    <row r="88" spans="1:3" ht="32.1" customHeight="1" x14ac:dyDescent="0.25">
      <c r="A88" s="94" t="s">
        <v>120</v>
      </c>
      <c r="B88" s="77">
        <v>4.1000000000000002E-2</v>
      </c>
      <c r="C88" s="78">
        <v>7.4999999999999997E-2</v>
      </c>
    </row>
    <row r="89" spans="1:3" ht="32.1" customHeight="1" x14ac:dyDescent="0.25">
      <c r="A89" s="94" t="s">
        <v>13</v>
      </c>
      <c r="B89" s="77">
        <v>0.5</v>
      </c>
      <c r="C89" s="78">
        <v>0.05</v>
      </c>
    </row>
    <row r="90" spans="1:3" ht="32.1" customHeight="1" x14ac:dyDescent="0.25">
      <c r="A90" s="93" t="s">
        <v>121</v>
      </c>
      <c r="B90" s="77">
        <v>0.39</v>
      </c>
      <c r="C90" s="95">
        <v>7.0000000000000007E-2</v>
      </c>
    </row>
    <row r="91" spans="1:3" ht="32.1" customHeight="1" x14ac:dyDescent="0.25">
      <c r="A91" s="93" t="s">
        <v>122</v>
      </c>
      <c r="B91" s="77">
        <v>0.04</v>
      </c>
      <c r="C91" s="95">
        <v>0.05</v>
      </c>
    </row>
    <row r="92" spans="1:3" ht="32.1" customHeight="1" x14ac:dyDescent="0.25">
      <c r="A92" s="93" t="s">
        <v>123</v>
      </c>
      <c r="B92" s="77" t="s">
        <v>124</v>
      </c>
      <c r="C92" s="95" t="s">
        <v>125</v>
      </c>
    </row>
    <row r="93" spans="1:3" ht="32.1" customHeight="1" x14ac:dyDescent="0.25">
      <c r="A93" s="93" t="s">
        <v>126</v>
      </c>
      <c r="B93" s="87">
        <v>3.4000000000000002E-2</v>
      </c>
      <c r="C93" s="95">
        <v>0.11</v>
      </c>
    </row>
    <row r="94" spans="1:3" ht="32.1" customHeight="1" x14ac:dyDescent="0.25">
      <c r="A94" s="93" t="s">
        <v>127</v>
      </c>
      <c r="B94" s="87">
        <v>3.4000000000000002E-2</v>
      </c>
      <c r="C94" s="95">
        <v>0.09</v>
      </c>
    </row>
    <row r="95" spans="1:3" ht="32.1" customHeight="1" x14ac:dyDescent="0.25">
      <c r="A95" s="93" t="s">
        <v>128</v>
      </c>
      <c r="B95" s="87">
        <v>3.4000000000000002E-2</v>
      </c>
      <c r="C95" s="95">
        <v>7.0000000000000007E-2</v>
      </c>
    </row>
    <row r="96" spans="1:3" ht="32.1" customHeight="1" x14ac:dyDescent="0.25">
      <c r="A96" s="93" t="s">
        <v>129</v>
      </c>
      <c r="B96" s="87">
        <v>3.4000000000000002E-2</v>
      </c>
      <c r="C96" s="95">
        <v>0.05</v>
      </c>
    </row>
    <row r="97" spans="1:3" ht="32.1" customHeight="1" x14ac:dyDescent="0.25">
      <c r="A97" s="79" t="s">
        <v>130</v>
      </c>
      <c r="B97" s="87">
        <v>7.0999999999999994E-2</v>
      </c>
      <c r="C97" s="81">
        <v>0.1</v>
      </c>
    </row>
    <row r="98" spans="1:3" ht="32.1" customHeight="1" x14ac:dyDescent="0.25">
      <c r="A98" s="79" t="s">
        <v>130</v>
      </c>
      <c r="B98" s="87">
        <v>7.0999999999999994E-2</v>
      </c>
      <c r="C98" s="81">
        <v>0.15</v>
      </c>
    </row>
    <row r="99" spans="1:3" ht="32.1" customHeight="1" x14ac:dyDescent="0.25">
      <c r="A99" s="79" t="s">
        <v>130</v>
      </c>
      <c r="B99" s="87">
        <v>7.0999999999999994E-2</v>
      </c>
      <c r="C99" s="81">
        <v>0.2</v>
      </c>
    </row>
    <row r="100" spans="1:3" ht="32.1" customHeight="1" x14ac:dyDescent="0.25">
      <c r="A100" s="79" t="s">
        <v>130</v>
      </c>
      <c r="B100" s="87">
        <v>7.0999999999999994E-2</v>
      </c>
      <c r="C100" s="81">
        <v>0.3</v>
      </c>
    </row>
    <row r="101" spans="1:3" ht="32.1" customHeight="1" x14ac:dyDescent="0.25">
      <c r="A101" s="79" t="s">
        <v>131</v>
      </c>
      <c r="B101" s="77">
        <v>4.2000000000000003E-2</v>
      </c>
      <c r="C101" s="81">
        <v>0.15</v>
      </c>
    </row>
    <row r="102" spans="1:3" ht="32.1" customHeight="1" x14ac:dyDescent="0.25">
      <c r="A102" s="79" t="s">
        <v>131</v>
      </c>
      <c r="B102" s="77">
        <v>4.2000000000000003E-2</v>
      </c>
      <c r="C102" s="81">
        <v>0.18</v>
      </c>
    </row>
    <row r="103" spans="1:3" ht="32.1" customHeight="1" x14ac:dyDescent="0.25">
      <c r="A103" s="79" t="s">
        <v>131</v>
      </c>
      <c r="B103" s="77">
        <v>4.2000000000000003E-2</v>
      </c>
      <c r="C103" s="81">
        <v>0.2</v>
      </c>
    </row>
    <row r="104" spans="1:3" ht="32.1" customHeight="1" x14ac:dyDescent="0.25">
      <c r="A104" s="79" t="s">
        <v>132</v>
      </c>
      <c r="B104" s="77">
        <v>4.2000000000000003E-2</v>
      </c>
      <c r="C104" s="81">
        <v>0.24</v>
      </c>
    </row>
    <row r="105" spans="1:3" ht="32.1" customHeight="1" x14ac:dyDescent="0.25">
      <c r="A105" s="79" t="s">
        <v>132</v>
      </c>
      <c r="B105" s="77">
        <v>4.2000000000000003E-2</v>
      </c>
      <c r="C105" s="81">
        <v>0.28000000000000003</v>
      </c>
    </row>
    <row r="106" spans="1:3" ht="32.1" customHeight="1" x14ac:dyDescent="0.25">
      <c r="A106" s="96" t="s">
        <v>133</v>
      </c>
      <c r="B106" s="97">
        <v>1.65</v>
      </c>
      <c r="C106" s="81">
        <v>0.02</v>
      </c>
    </row>
    <row r="107" spans="1:3" ht="32.1" customHeight="1" x14ac:dyDescent="0.25">
      <c r="A107" s="96" t="s">
        <v>134</v>
      </c>
      <c r="B107" s="97">
        <v>1.75</v>
      </c>
      <c r="C107" s="81">
        <v>0.2</v>
      </c>
    </row>
    <row r="108" spans="1:3" ht="32.1" customHeight="1" x14ac:dyDescent="0.25">
      <c r="A108" s="96" t="s">
        <v>135</v>
      </c>
      <c r="B108" s="97">
        <v>0.7</v>
      </c>
      <c r="C108" s="81">
        <v>0.02</v>
      </c>
    </row>
    <row r="109" spans="1:3" ht="32.1" customHeight="1" x14ac:dyDescent="0.25">
      <c r="A109" s="96" t="s">
        <v>136</v>
      </c>
      <c r="B109" s="97">
        <v>0.8</v>
      </c>
      <c r="C109" s="81">
        <v>0.02</v>
      </c>
    </row>
    <row r="110" spans="1:3" ht="32.1" customHeight="1" x14ac:dyDescent="0.25">
      <c r="A110" s="96" t="s">
        <v>19</v>
      </c>
      <c r="B110" s="97">
        <v>1.1499999999999999</v>
      </c>
      <c r="C110" s="81">
        <v>0.01</v>
      </c>
    </row>
    <row r="111" spans="1:3" ht="32.1" customHeight="1" x14ac:dyDescent="0.25">
      <c r="A111" s="96" t="s">
        <v>137</v>
      </c>
      <c r="B111" s="97">
        <v>1.1499999999999999</v>
      </c>
      <c r="C111" s="81">
        <v>0.02</v>
      </c>
    </row>
    <row r="112" spans="1:3" ht="32.1" customHeight="1" x14ac:dyDescent="0.25">
      <c r="A112" s="96" t="s">
        <v>138</v>
      </c>
      <c r="B112" s="97">
        <v>1.1499999999999999</v>
      </c>
      <c r="C112" s="81">
        <v>0.03</v>
      </c>
    </row>
    <row r="113" spans="1:3" ht="32.1" customHeight="1" x14ac:dyDescent="0.25">
      <c r="A113" s="96" t="s">
        <v>139</v>
      </c>
      <c r="B113" s="97">
        <v>0.35</v>
      </c>
      <c r="C113" s="78">
        <v>1E-3</v>
      </c>
    </row>
    <row r="114" spans="1:3" ht="32.1" customHeight="1" x14ac:dyDescent="0.25">
      <c r="A114" s="96" t="s">
        <v>11</v>
      </c>
      <c r="B114" s="97">
        <v>0.35</v>
      </c>
      <c r="C114" s="78">
        <v>1.4999999999999999E-2</v>
      </c>
    </row>
    <row r="115" spans="1:3" ht="32.1" customHeight="1" x14ac:dyDescent="0.25">
      <c r="A115" s="96" t="s">
        <v>140</v>
      </c>
      <c r="B115" s="97">
        <v>0.35</v>
      </c>
      <c r="C115" s="78">
        <v>0.02</v>
      </c>
    </row>
    <row r="116" spans="1:3" ht="32.1" customHeight="1" x14ac:dyDescent="0.25">
      <c r="A116" s="98" t="s">
        <v>141</v>
      </c>
      <c r="B116" s="99">
        <v>0.65</v>
      </c>
      <c r="C116" s="81">
        <v>0.01</v>
      </c>
    </row>
    <row r="117" spans="1:3" ht="32.1" customHeight="1" x14ac:dyDescent="0.25">
      <c r="A117" s="79" t="s">
        <v>142</v>
      </c>
      <c r="B117" s="77">
        <v>3.5</v>
      </c>
      <c r="C117" s="81">
        <v>0.03</v>
      </c>
    </row>
    <row r="118" spans="1:3" ht="32.1" customHeight="1" x14ac:dyDescent="0.25">
      <c r="A118" s="100" t="s">
        <v>143</v>
      </c>
      <c r="B118" s="77">
        <v>2.8</v>
      </c>
      <c r="C118" s="81">
        <v>0.16800000000000001</v>
      </c>
    </row>
    <row r="119" spans="1:3" ht="32.1" customHeight="1" x14ac:dyDescent="0.25">
      <c r="A119" s="79" t="s">
        <v>144</v>
      </c>
      <c r="B119" s="77">
        <v>3.5</v>
      </c>
      <c r="C119" s="81">
        <v>0.21</v>
      </c>
    </row>
    <row r="120" spans="1:3" ht="32.1" customHeight="1" x14ac:dyDescent="0.25">
      <c r="A120" s="79" t="s">
        <v>145</v>
      </c>
      <c r="B120" s="77">
        <v>2</v>
      </c>
      <c r="C120" s="81">
        <v>0.06</v>
      </c>
    </row>
    <row r="121" spans="1:3" ht="32.1" customHeight="1" x14ac:dyDescent="0.25">
      <c r="A121" s="84" t="s">
        <v>146</v>
      </c>
      <c r="B121" s="77">
        <v>2.2999999999999998</v>
      </c>
      <c r="C121" s="81">
        <v>0.01</v>
      </c>
    </row>
    <row r="122" spans="1:3" ht="32.1" customHeight="1" x14ac:dyDescent="0.25">
      <c r="A122" s="84" t="s">
        <v>147</v>
      </c>
      <c r="B122" s="77">
        <v>1.9</v>
      </c>
      <c r="C122" s="81">
        <v>0.02</v>
      </c>
    </row>
    <row r="123" spans="1:3" ht="32.1" customHeight="1" x14ac:dyDescent="0.25">
      <c r="A123" s="101" t="s">
        <v>148</v>
      </c>
      <c r="B123" s="102">
        <v>2.6</v>
      </c>
      <c r="C123" s="103">
        <v>7.0000000000000007E-2</v>
      </c>
    </row>
    <row r="124" spans="1:3" ht="32.1" customHeight="1" x14ac:dyDescent="0.25">
      <c r="A124" s="104" t="s">
        <v>149</v>
      </c>
      <c r="B124" s="105">
        <v>4.2000000000000003E-2</v>
      </c>
      <c r="C124" s="106">
        <v>0.252</v>
      </c>
    </row>
    <row r="125" spans="1:3" ht="32.1" customHeight="1" x14ac:dyDescent="0.25">
      <c r="A125" s="107" t="s">
        <v>150</v>
      </c>
      <c r="B125" s="108">
        <f>0.08/0.63</f>
        <v>0.12698412698412698</v>
      </c>
      <c r="C125" s="109">
        <v>0.08</v>
      </c>
    </row>
    <row r="126" spans="1:3" ht="32.1" customHeight="1" x14ac:dyDescent="0.25">
      <c r="A126" s="84" t="s">
        <v>151</v>
      </c>
      <c r="B126" s="87">
        <v>3.4645000000000002E-2</v>
      </c>
      <c r="C126" s="81">
        <v>0.22</v>
      </c>
    </row>
    <row r="127" spans="1:3" ht="32.1" customHeight="1" x14ac:dyDescent="0.25">
      <c r="A127" s="84" t="s">
        <v>152</v>
      </c>
      <c r="B127" s="87">
        <v>3.5999999999999997E-2</v>
      </c>
      <c r="C127" s="81">
        <v>0.22</v>
      </c>
    </row>
    <row r="128" spans="1:3" ht="32.1" customHeight="1" x14ac:dyDescent="0.25">
      <c r="A128" s="84" t="s">
        <v>153</v>
      </c>
      <c r="B128" s="87">
        <v>0.41</v>
      </c>
      <c r="C128" s="81">
        <v>0.06</v>
      </c>
    </row>
    <row r="129" spans="1:3" ht="32.1" customHeight="1" x14ac:dyDescent="0.25">
      <c r="A129" s="84" t="s">
        <v>154</v>
      </c>
      <c r="B129" s="87">
        <v>3.5000000000000003E-2</v>
      </c>
      <c r="C129" s="81">
        <v>0.14000000000000001</v>
      </c>
    </row>
    <row r="130" spans="1:3" ht="32.1" customHeight="1" x14ac:dyDescent="0.25">
      <c r="A130" s="84" t="s">
        <v>155</v>
      </c>
      <c r="B130" s="87">
        <v>3.4000000000000002E-2</v>
      </c>
      <c r="C130" s="81">
        <v>0.08</v>
      </c>
    </row>
    <row r="131" spans="1:3" ht="32.1" customHeight="1" x14ac:dyDescent="0.25">
      <c r="A131" s="84" t="s">
        <v>156</v>
      </c>
      <c r="B131" s="87">
        <v>3.5479999999999998E-2</v>
      </c>
      <c r="C131" s="81">
        <v>0.22</v>
      </c>
    </row>
    <row r="132" spans="1:3" ht="32.1" customHeight="1" x14ac:dyDescent="0.25">
      <c r="A132" s="84" t="s">
        <v>157</v>
      </c>
      <c r="B132" s="87">
        <v>3.6999999999999998E-2</v>
      </c>
      <c r="C132" s="81">
        <v>0.14000000000000001</v>
      </c>
    </row>
    <row r="133" spans="1:3" ht="32.1" customHeight="1" x14ac:dyDescent="0.25">
      <c r="A133" s="84" t="s">
        <v>158</v>
      </c>
      <c r="B133" s="87">
        <v>3.3000000000000002E-2</v>
      </c>
      <c r="C133" s="81">
        <v>0.2</v>
      </c>
    </row>
    <row r="134" spans="1:3" ht="32.1" customHeight="1" x14ac:dyDescent="0.25">
      <c r="A134" s="84" t="s">
        <v>158</v>
      </c>
      <c r="B134" s="87">
        <v>3.3000000000000002E-2</v>
      </c>
      <c r="C134" s="81">
        <v>0.14000000000000001</v>
      </c>
    </row>
    <row r="135" spans="1:3" ht="32.1" customHeight="1" x14ac:dyDescent="0.25">
      <c r="A135" s="110" t="s">
        <v>159</v>
      </c>
      <c r="B135" s="111">
        <v>3.2000000000000001E-2</v>
      </c>
      <c r="C135" s="81">
        <v>0.12</v>
      </c>
    </row>
    <row r="136" spans="1:3" ht="32.1" customHeight="1" x14ac:dyDescent="0.25">
      <c r="A136" s="84" t="s">
        <v>160</v>
      </c>
      <c r="B136" s="87">
        <v>3.2000000000000001E-2</v>
      </c>
      <c r="C136" s="81">
        <v>0.2</v>
      </c>
    </row>
    <row r="137" spans="1:3" ht="32.1" customHeight="1" x14ac:dyDescent="0.25">
      <c r="A137" s="112" t="s">
        <v>161</v>
      </c>
      <c r="B137" s="87">
        <v>3.2000000000000001E-2</v>
      </c>
      <c r="C137" s="81">
        <v>0.12</v>
      </c>
    </row>
    <row r="138" spans="1:3" ht="32.1" customHeight="1" x14ac:dyDescent="0.25">
      <c r="A138" s="112" t="s">
        <v>162</v>
      </c>
      <c r="B138" s="87">
        <v>3.3000000000000002E-2</v>
      </c>
      <c r="C138" s="81">
        <v>0.1</v>
      </c>
    </row>
    <row r="139" spans="1:3" ht="32.1" customHeight="1" x14ac:dyDescent="0.25">
      <c r="A139" s="112" t="s">
        <v>15</v>
      </c>
      <c r="B139" s="87">
        <v>4.1000000000000002E-2</v>
      </c>
      <c r="C139" s="81">
        <v>0.1</v>
      </c>
    </row>
    <row r="140" spans="1:3" ht="32.1" customHeight="1" x14ac:dyDescent="0.25">
      <c r="A140" s="84" t="s">
        <v>163</v>
      </c>
      <c r="B140" s="87">
        <v>3.3000000000000002E-2</v>
      </c>
      <c r="C140" s="113">
        <v>9.9900000000000003E-2</v>
      </c>
    </row>
    <row r="141" spans="1:3" ht="32.1" customHeight="1" x14ac:dyDescent="0.25">
      <c r="A141" s="84" t="s">
        <v>164</v>
      </c>
      <c r="B141" s="114">
        <v>2.9850000000000002E-2</v>
      </c>
      <c r="C141" s="81">
        <v>0.1</v>
      </c>
    </row>
    <row r="142" spans="1:3" ht="32.1" customHeight="1" x14ac:dyDescent="0.25">
      <c r="A142" s="112" t="s">
        <v>165</v>
      </c>
      <c r="B142" s="87">
        <v>0.04</v>
      </c>
      <c r="C142" s="81">
        <v>0.2</v>
      </c>
    </row>
    <row r="143" spans="1:3" ht="32.1" customHeight="1" x14ac:dyDescent="0.25">
      <c r="A143" s="115" t="s">
        <v>166</v>
      </c>
      <c r="B143" s="87">
        <v>3.2000000000000001E-2</v>
      </c>
      <c r="C143" s="78">
        <v>0.10100000000000001</v>
      </c>
    </row>
    <row r="144" spans="1:3" ht="32.1" customHeight="1" x14ac:dyDescent="0.25">
      <c r="A144" s="116" t="s">
        <v>167</v>
      </c>
      <c r="B144" s="117">
        <v>7.0999999999999994E-2</v>
      </c>
      <c r="C144" s="81">
        <v>0.01</v>
      </c>
    </row>
    <row r="145" spans="1:3" ht="32.1" customHeight="1" x14ac:dyDescent="0.25">
      <c r="A145" s="116" t="s">
        <v>168</v>
      </c>
      <c r="B145" s="118">
        <v>0.13</v>
      </c>
      <c r="C145" s="81">
        <v>0.02</v>
      </c>
    </row>
    <row r="146" spans="1:3" ht="32.1" customHeight="1" x14ac:dyDescent="0.25">
      <c r="A146" s="116" t="s">
        <v>169</v>
      </c>
      <c r="B146" s="118">
        <v>0.155</v>
      </c>
      <c r="C146" s="81">
        <v>2.5000000000000001E-2</v>
      </c>
    </row>
    <row r="147" spans="1:3" ht="32.1" customHeight="1" x14ac:dyDescent="0.25">
      <c r="A147" s="116" t="s">
        <v>170</v>
      </c>
      <c r="B147" s="118">
        <v>0.18</v>
      </c>
      <c r="C147" s="81">
        <v>0.03</v>
      </c>
    </row>
    <row r="148" spans="1:3" ht="32.1" customHeight="1" x14ac:dyDescent="0.25">
      <c r="A148" s="119" t="s">
        <v>171</v>
      </c>
      <c r="B148" s="118">
        <v>0.23</v>
      </c>
      <c r="C148" s="81">
        <v>0.04</v>
      </c>
    </row>
    <row r="149" spans="1:3" ht="32.1" customHeight="1" x14ac:dyDescent="0.25">
      <c r="A149" s="119" t="s">
        <v>172</v>
      </c>
      <c r="B149" s="118">
        <v>4.7E-2</v>
      </c>
      <c r="C149" s="81">
        <v>5.0000000000000001E-3</v>
      </c>
    </row>
    <row r="150" spans="1:3" ht="32.1" customHeight="1" x14ac:dyDescent="0.25">
      <c r="A150" s="119" t="s">
        <v>173</v>
      </c>
      <c r="B150" s="118">
        <v>0.28000000000000003</v>
      </c>
      <c r="C150" s="81">
        <v>0.05</v>
      </c>
    </row>
    <row r="151" spans="1:3" ht="32.1" customHeight="1" x14ac:dyDescent="0.25">
      <c r="A151" s="94" t="s">
        <v>174</v>
      </c>
      <c r="B151" s="77">
        <v>0.04</v>
      </c>
      <c r="C151" s="81">
        <v>0.15</v>
      </c>
    </row>
    <row r="152" spans="1:3" ht="32.1" customHeight="1" x14ac:dyDescent="0.25">
      <c r="A152" s="94" t="s">
        <v>175</v>
      </c>
      <c r="B152" s="77">
        <v>0.04</v>
      </c>
      <c r="C152" s="81">
        <v>0.2</v>
      </c>
    </row>
    <row r="153" spans="1:3" ht="32.1" customHeight="1" x14ac:dyDescent="0.25">
      <c r="A153" s="94" t="s">
        <v>176</v>
      </c>
      <c r="B153" s="87">
        <v>4.2999999999999997E-2</v>
      </c>
      <c r="C153" s="78">
        <v>0.25800000000000001</v>
      </c>
    </row>
    <row r="154" spans="1:3" ht="32.1" customHeight="1" x14ac:dyDescent="0.25">
      <c r="A154" s="120" t="s">
        <v>177</v>
      </c>
      <c r="B154" s="97">
        <v>0.47</v>
      </c>
      <c r="C154" s="121">
        <v>6.5000000000000002E-2</v>
      </c>
    </row>
    <row r="155" spans="1:3" ht="32.1" customHeight="1" x14ac:dyDescent="0.25">
      <c r="A155" s="96" t="s">
        <v>178</v>
      </c>
      <c r="B155" s="97">
        <v>0.3</v>
      </c>
      <c r="C155" s="121">
        <v>6.5000000000000002E-2</v>
      </c>
    </row>
    <row r="156" spans="1:3" ht="32.1" customHeight="1" x14ac:dyDescent="0.25">
      <c r="A156" s="96" t="s">
        <v>179</v>
      </c>
      <c r="B156" s="97">
        <v>0.5</v>
      </c>
      <c r="C156" s="81">
        <v>0.05</v>
      </c>
    </row>
    <row r="157" spans="1:3" ht="32.1" customHeight="1" x14ac:dyDescent="0.25">
      <c r="A157" s="96" t="s">
        <v>180</v>
      </c>
      <c r="B157" s="97">
        <v>0.81</v>
      </c>
      <c r="C157" s="81">
        <v>0.11</v>
      </c>
    </row>
    <row r="158" spans="1:3" ht="32.1" customHeight="1" x14ac:dyDescent="0.25">
      <c r="A158" s="96" t="s">
        <v>181</v>
      </c>
      <c r="B158" s="97">
        <v>0.96</v>
      </c>
      <c r="C158" s="81">
        <v>0.11</v>
      </c>
    </row>
    <row r="159" spans="1:3" ht="32.1" customHeight="1" x14ac:dyDescent="0.25">
      <c r="A159" s="96" t="s">
        <v>182</v>
      </c>
      <c r="B159" s="97">
        <v>0.5</v>
      </c>
      <c r="C159" s="81">
        <v>0.12</v>
      </c>
    </row>
    <row r="160" spans="1:3" ht="32.1" customHeight="1" x14ac:dyDescent="0.25">
      <c r="A160" s="84" t="s">
        <v>183</v>
      </c>
      <c r="B160" s="77">
        <v>2.9</v>
      </c>
      <c r="C160" s="81">
        <v>0.05</v>
      </c>
    </row>
    <row r="161" spans="1:5" ht="32.1" customHeight="1" x14ac:dyDescent="0.25">
      <c r="A161" s="84" t="s">
        <v>183</v>
      </c>
      <c r="B161" s="77">
        <v>3.5</v>
      </c>
      <c r="C161" s="81">
        <v>0.03</v>
      </c>
      <c r="D161" s="122"/>
      <c r="E161" s="122"/>
    </row>
    <row r="162" spans="1:5" ht="32.1" customHeight="1" x14ac:dyDescent="0.25">
      <c r="A162" s="84" t="s">
        <v>184</v>
      </c>
      <c r="B162" s="77">
        <v>1.8</v>
      </c>
      <c r="C162" s="81">
        <v>0.4</v>
      </c>
      <c r="D162" s="122"/>
      <c r="E162" s="122"/>
    </row>
    <row r="163" spans="1:5" ht="32.1" customHeight="1" x14ac:dyDescent="0.25">
      <c r="A163" s="96" t="s">
        <v>185</v>
      </c>
      <c r="B163" s="97">
        <v>0.7</v>
      </c>
      <c r="C163" s="78">
        <v>2.5000000000000001E-2</v>
      </c>
      <c r="D163" s="122"/>
      <c r="E163" s="122"/>
    </row>
    <row r="164" spans="1:5" s="122" customFormat="1" ht="32.1" customHeight="1" x14ac:dyDescent="0.25">
      <c r="A164" s="96" t="s">
        <v>186</v>
      </c>
      <c r="B164" s="97">
        <v>0.87</v>
      </c>
      <c r="C164" s="78">
        <v>2.5000000000000001E-2</v>
      </c>
    </row>
    <row r="165" spans="1:5" s="122" customFormat="1" ht="32.1" customHeight="1" x14ac:dyDescent="0.25">
      <c r="A165" s="96" t="s">
        <v>187</v>
      </c>
      <c r="B165" s="97">
        <v>1.4</v>
      </c>
      <c r="C165" s="78">
        <v>2.5000000000000001E-2</v>
      </c>
    </row>
    <row r="166" spans="1:5" s="122" customFormat="1" ht="32.1" customHeight="1" x14ac:dyDescent="0.25">
      <c r="A166" s="84" t="s">
        <v>188</v>
      </c>
      <c r="B166" s="89">
        <v>2.4799999999999999E-2</v>
      </c>
      <c r="C166" s="78">
        <v>9.2999999999999999E-2</v>
      </c>
    </row>
    <row r="167" spans="1:5" s="122" customFormat="1" ht="32.1" customHeight="1" x14ac:dyDescent="0.25">
      <c r="A167" s="84" t="s">
        <v>189</v>
      </c>
      <c r="B167" s="77">
        <v>2.1999999999999999E-2</v>
      </c>
      <c r="C167" s="81">
        <v>0.14699999999999999</v>
      </c>
    </row>
    <row r="168" spans="1:5" s="122" customFormat="1" ht="32.1" customHeight="1" x14ac:dyDescent="0.25">
      <c r="A168" s="84" t="s">
        <v>190</v>
      </c>
      <c r="B168" s="77">
        <v>3.5000000000000003E-2</v>
      </c>
      <c r="C168" s="81">
        <v>0.09</v>
      </c>
      <c r="D168"/>
      <c r="E168"/>
    </row>
    <row r="169" spans="1:5" s="122" customFormat="1" ht="32.1" customHeight="1" x14ac:dyDescent="0.25">
      <c r="A169" s="79" t="s">
        <v>191</v>
      </c>
      <c r="B169" s="87">
        <v>2.5999999999999999E-2</v>
      </c>
      <c r="C169" s="81">
        <v>0.11</v>
      </c>
      <c r="D169"/>
      <c r="E169"/>
    </row>
    <row r="170" spans="1:5" s="122" customFormat="1" ht="32.1" customHeight="1" x14ac:dyDescent="0.25">
      <c r="A170" s="79" t="s">
        <v>192</v>
      </c>
      <c r="B170" s="87">
        <v>2.5000000000000001E-2</v>
      </c>
      <c r="C170" s="81">
        <v>0.13</v>
      </c>
      <c r="D170"/>
      <c r="E170"/>
    </row>
    <row r="171" spans="1:5" ht="32.1" customHeight="1" x14ac:dyDescent="0.25">
      <c r="A171" s="79" t="s">
        <v>193</v>
      </c>
      <c r="B171" s="87">
        <v>2.5999999999999999E-2</v>
      </c>
      <c r="C171" s="81">
        <v>0.1</v>
      </c>
    </row>
    <row r="172" spans="1:5" ht="32.1" customHeight="1" x14ac:dyDescent="0.25">
      <c r="A172" s="84" t="s">
        <v>194</v>
      </c>
      <c r="B172" s="87">
        <v>3.1E-2</v>
      </c>
      <c r="C172" s="78">
        <v>3.0000000000000001E-3</v>
      </c>
    </row>
    <row r="173" spans="1:5" ht="32.1" customHeight="1" x14ac:dyDescent="0.25">
      <c r="A173" s="84" t="s">
        <v>195</v>
      </c>
      <c r="B173" s="87">
        <v>3.4000000000000002E-2</v>
      </c>
      <c r="C173" s="81">
        <v>2E-3</v>
      </c>
    </row>
    <row r="174" spans="1:5" ht="39.950000000000003" customHeight="1" x14ac:dyDescent="0.25">
      <c r="A174" s="84" t="s">
        <v>196</v>
      </c>
      <c r="B174" s="77">
        <v>4.1000000000000002E-2</v>
      </c>
      <c r="C174" s="123">
        <v>0.20499999999999999</v>
      </c>
    </row>
    <row r="175" spans="1:5" ht="39.950000000000003" customHeight="1" x14ac:dyDescent="0.25">
      <c r="A175" s="84" t="s">
        <v>197</v>
      </c>
      <c r="B175" s="77">
        <v>0.15</v>
      </c>
      <c r="C175" s="123">
        <v>0.01</v>
      </c>
    </row>
    <row r="176" spans="1:5" ht="39.950000000000003" customHeight="1" x14ac:dyDescent="0.25">
      <c r="A176" s="79" t="s">
        <v>198</v>
      </c>
      <c r="B176" s="124">
        <v>4.8000000000000001E-2</v>
      </c>
      <c r="C176" s="125">
        <v>0.36</v>
      </c>
    </row>
    <row r="177" spans="1:5" ht="32.1" customHeight="1" x14ac:dyDescent="0.25">
      <c r="A177" s="126" t="s">
        <v>199</v>
      </c>
      <c r="B177" s="87">
        <v>0.10199999999999999</v>
      </c>
      <c r="C177" s="78">
        <v>5.8000000000000003E-2</v>
      </c>
    </row>
    <row r="178" spans="1:5" ht="32.1" customHeight="1" x14ac:dyDescent="0.25">
      <c r="A178" s="126" t="s">
        <v>200</v>
      </c>
      <c r="B178" s="127" t="s">
        <v>201</v>
      </c>
      <c r="C178" s="95">
        <v>4.4999999999999998E-2</v>
      </c>
    </row>
    <row r="179" spans="1:5" ht="32.1" customHeight="1" x14ac:dyDescent="0.25">
      <c r="A179" s="112" t="s">
        <v>202</v>
      </c>
      <c r="B179" s="128">
        <v>3.7999999999999999E-2</v>
      </c>
      <c r="C179" s="95">
        <v>0.02</v>
      </c>
    </row>
    <row r="180" spans="1:5" ht="32.1" customHeight="1" x14ac:dyDescent="0.25">
      <c r="A180" s="112" t="s">
        <v>202</v>
      </c>
      <c r="B180" s="128">
        <v>0.04</v>
      </c>
      <c r="C180" s="95">
        <v>0.03</v>
      </c>
    </row>
    <row r="181" spans="1:5" ht="32.1" customHeight="1" x14ac:dyDescent="0.25">
      <c r="A181" s="112" t="s">
        <v>203</v>
      </c>
      <c r="B181" s="77">
        <v>0.03</v>
      </c>
      <c r="C181" s="78">
        <v>9.6000000000000002E-2</v>
      </c>
    </row>
    <row r="182" spans="1:5" ht="32.1" customHeight="1" x14ac:dyDescent="0.25">
      <c r="A182" s="112" t="s">
        <v>204</v>
      </c>
      <c r="B182" s="77">
        <v>3.2000000000000001E-2</v>
      </c>
      <c r="C182" s="78">
        <v>0.10100000000000001</v>
      </c>
    </row>
    <row r="183" spans="1:5" ht="32.1" customHeight="1" x14ac:dyDescent="0.25">
      <c r="A183" s="84" t="s">
        <v>205</v>
      </c>
      <c r="B183" s="87">
        <v>3.2000000000000001E-2</v>
      </c>
      <c r="C183" s="81">
        <v>0.1</v>
      </c>
    </row>
    <row r="184" spans="1:5" ht="32.1" customHeight="1" x14ac:dyDescent="0.25">
      <c r="A184" s="79" t="s">
        <v>206</v>
      </c>
      <c r="B184" s="77">
        <v>7.5999999999999998E-2</v>
      </c>
      <c r="C184" s="78">
        <v>0.42499999999999999</v>
      </c>
    </row>
    <row r="185" spans="1:5" ht="32.1" customHeight="1" x14ac:dyDescent="0.25">
      <c r="A185" s="79" t="s">
        <v>207</v>
      </c>
      <c r="B185" s="124">
        <v>0.06</v>
      </c>
      <c r="C185" s="129">
        <v>0.22500000000000001</v>
      </c>
    </row>
    <row r="186" spans="1:5" ht="32.1" customHeight="1" x14ac:dyDescent="0.25">
      <c r="A186" s="79" t="s">
        <v>207</v>
      </c>
      <c r="B186" s="130" t="s">
        <v>208</v>
      </c>
      <c r="C186" s="131">
        <v>0.3</v>
      </c>
    </row>
    <row r="187" spans="1:5" ht="32.1" customHeight="1" x14ac:dyDescent="0.25">
      <c r="A187" s="84" t="s">
        <v>209</v>
      </c>
      <c r="B187" s="77">
        <v>1.7</v>
      </c>
      <c r="C187" s="81">
        <v>0.04</v>
      </c>
      <c r="D187" s="132"/>
      <c r="E187" s="132"/>
    </row>
    <row r="188" spans="1:5" ht="32.1" customHeight="1" x14ac:dyDescent="0.25">
      <c r="A188" s="79" t="s">
        <v>210</v>
      </c>
      <c r="B188" s="77">
        <v>2.2000000000000002</v>
      </c>
      <c r="C188" s="81">
        <v>0.4</v>
      </c>
    </row>
    <row r="189" spans="1:5" ht="32.1" customHeight="1" x14ac:dyDescent="0.25">
      <c r="A189" s="84" t="s">
        <v>211</v>
      </c>
      <c r="B189" s="77">
        <v>1.4</v>
      </c>
      <c r="C189" s="81">
        <v>0.2</v>
      </c>
    </row>
    <row r="190" spans="1:5" s="132" customFormat="1" ht="32.1" customHeight="1" x14ac:dyDescent="0.25">
      <c r="A190" s="79" t="s">
        <v>212</v>
      </c>
      <c r="B190" s="77">
        <v>1.7</v>
      </c>
      <c r="C190" s="81">
        <v>0.25</v>
      </c>
      <c r="D190"/>
      <c r="E190"/>
    </row>
    <row r="191" spans="1:5" ht="32.1" customHeight="1" x14ac:dyDescent="0.25">
      <c r="A191" s="79" t="s">
        <v>213</v>
      </c>
      <c r="B191" s="77">
        <v>1.05</v>
      </c>
      <c r="C191" s="81">
        <v>0.4</v>
      </c>
    </row>
    <row r="192" spans="1:5" ht="32.1" customHeight="1" x14ac:dyDescent="0.25">
      <c r="A192" s="84" t="s">
        <v>214</v>
      </c>
      <c r="B192" s="77">
        <v>1.1000000000000001</v>
      </c>
      <c r="C192" s="81">
        <v>0.4</v>
      </c>
    </row>
    <row r="193" spans="1:3" ht="32.1" customHeight="1" x14ac:dyDescent="0.25">
      <c r="A193" s="84" t="s">
        <v>215</v>
      </c>
      <c r="B193" s="77">
        <v>2.2999999999999998</v>
      </c>
      <c r="C193" s="81">
        <v>0.5</v>
      </c>
    </row>
    <row r="194" spans="1:3" ht="32.1" customHeight="1" x14ac:dyDescent="0.25">
      <c r="A194" s="84" t="s">
        <v>216</v>
      </c>
      <c r="B194" s="77">
        <v>0.85709999999999997</v>
      </c>
      <c r="C194" s="81">
        <v>0.3</v>
      </c>
    </row>
    <row r="195" spans="1:3" ht="32.1" customHeight="1" x14ac:dyDescent="0.25">
      <c r="A195" s="84" t="s">
        <v>217</v>
      </c>
      <c r="B195" s="77">
        <v>1.1000000000000001</v>
      </c>
      <c r="C195" s="81">
        <v>0.5</v>
      </c>
    </row>
    <row r="196" spans="1:3" ht="32.1" customHeight="1" x14ac:dyDescent="0.25">
      <c r="A196" s="84" t="s">
        <v>218</v>
      </c>
      <c r="B196" s="133">
        <v>0.2</v>
      </c>
      <c r="C196" s="78">
        <v>6.0000000000000001E-3</v>
      </c>
    </row>
    <row r="197" spans="1:3" ht="32.1" customHeight="1" x14ac:dyDescent="0.25">
      <c r="A197" s="134" t="s">
        <v>219</v>
      </c>
      <c r="B197" s="77">
        <v>0.35</v>
      </c>
      <c r="C197" s="78">
        <v>0.01</v>
      </c>
    </row>
    <row r="198" spans="1:3" ht="32.1" customHeight="1" x14ac:dyDescent="0.25">
      <c r="A198" s="134" t="s">
        <v>220</v>
      </c>
      <c r="B198" s="77">
        <v>0.35</v>
      </c>
      <c r="C198" s="78">
        <v>1.2999999999999999E-2</v>
      </c>
    </row>
    <row r="199" spans="1:3" ht="32.1" customHeight="1" x14ac:dyDescent="0.25">
      <c r="A199" s="134" t="s">
        <v>221</v>
      </c>
      <c r="B199" s="77">
        <v>0.316</v>
      </c>
      <c r="C199" s="113">
        <v>9.4999999999999998E-3</v>
      </c>
    </row>
    <row r="200" spans="1:3" ht="32.1" customHeight="1" x14ac:dyDescent="0.25">
      <c r="A200" s="84" t="s">
        <v>222</v>
      </c>
      <c r="B200" s="87">
        <v>3.3000000000000002E-2</v>
      </c>
      <c r="C200" s="113">
        <v>1.2500000000000001E-2</v>
      </c>
    </row>
    <row r="201" spans="1:3" ht="32.1" customHeight="1" x14ac:dyDescent="0.25">
      <c r="A201" s="84" t="s">
        <v>223</v>
      </c>
      <c r="B201" s="87">
        <v>4.2000000000000003E-2</v>
      </c>
      <c r="C201" s="113">
        <v>1.2500000000000001E-2</v>
      </c>
    </row>
    <row r="202" spans="1:3" ht="32.1" customHeight="1" x14ac:dyDescent="0.25">
      <c r="A202" s="84" t="s">
        <v>224</v>
      </c>
      <c r="B202" s="87">
        <v>4.2000000000000003E-2</v>
      </c>
      <c r="C202" s="113">
        <v>1.2500000000000001E-2</v>
      </c>
    </row>
    <row r="203" spans="1:3" ht="32.1" customHeight="1" x14ac:dyDescent="0.25">
      <c r="A203" s="84" t="s">
        <v>225</v>
      </c>
      <c r="B203" s="87">
        <v>0.3513</v>
      </c>
      <c r="C203" s="113">
        <v>1.2999999999999999E-2</v>
      </c>
    </row>
    <row r="204" spans="1:3" ht="32.1" customHeight="1" x14ac:dyDescent="0.25">
      <c r="A204" s="84" t="s">
        <v>226</v>
      </c>
      <c r="B204" s="87">
        <v>4.4999999999999998E-2</v>
      </c>
      <c r="C204" s="113">
        <v>1.2500000000000001E-2</v>
      </c>
    </row>
    <row r="205" spans="1:3" ht="32.1" customHeight="1" x14ac:dyDescent="0.25">
      <c r="A205" s="84" t="s">
        <v>227</v>
      </c>
      <c r="B205" s="87">
        <v>4.7E-2</v>
      </c>
      <c r="C205" s="113">
        <v>1.2500000000000001E-2</v>
      </c>
    </row>
    <row r="206" spans="1:3" ht="32.1" customHeight="1" x14ac:dyDescent="0.25">
      <c r="A206" s="84" t="s">
        <v>228</v>
      </c>
      <c r="B206" s="87">
        <v>4.8000000000000001E-2</v>
      </c>
      <c r="C206" s="113">
        <v>1.4500000000000001E-2</v>
      </c>
    </row>
    <row r="207" spans="1:3" ht="32.1" customHeight="1" x14ac:dyDescent="0.25">
      <c r="A207" s="84" t="s">
        <v>229</v>
      </c>
      <c r="B207" s="87">
        <v>4.8000000000000001E-2</v>
      </c>
      <c r="C207" s="113">
        <v>1.4500000000000001E-2</v>
      </c>
    </row>
    <row r="208" spans="1:3" ht="32.1" customHeight="1" x14ac:dyDescent="0.25">
      <c r="A208" s="84" t="s">
        <v>230</v>
      </c>
      <c r="B208" s="87">
        <v>6.2899999999999998E-2</v>
      </c>
      <c r="C208" s="113">
        <v>1.7500000000000002E-2</v>
      </c>
    </row>
    <row r="209" spans="1:3" ht="32.1" customHeight="1" x14ac:dyDescent="0.25">
      <c r="A209" s="134" t="s">
        <v>231</v>
      </c>
      <c r="B209" s="87">
        <v>6.2899999999999998E-2</v>
      </c>
      <c r="C209" s="113">
        <v>1.7500000000000002E-2</v>
      </c>
    </row>
    <row r="210" spans="1:3" ht="32.1" customHeight="1" x14ac:dyDescent="0.25">
      <c r="A210" s="134" t="s">
        <v>232</v>
      </c>
      <c r="B210" s="87">
        <v>7.3999999999999996E-2</v>
      </c>
      <c r="C210" s="113">
        <v>2.4500000000000001E-2</v>
      </c>
    </row>
    <row r="211" spans="1:3" ht="32.1" customHeight="1" x14ac:dyDescent="0.25">
      <c r="A211" s="135" t="s">
        <v>233</v>
      </c>
      <c r="B211" s="118">
        <v>0.35099999999999998</v>
      </c>
      <c r="C211" s="78">
        <v>6.5000000000000002E-2</v>
      </c>
    </row>
    <row r="212" spans="1:3" ht="32.1" customHeight="1" x14ac:dyDescent="0.25">
      <c r="A212" s="135" t="s">
        <v>234</v>
      </c>
      <c r="B212" s="118">
        <v>0.27</v>
      </c>
      <c r="C212" s="81">
        <v>0.05</v>
      </c>
    </row>
    <row r="213" spans="1:3" ht="32.1" customHeight="1" x14ac:dyDescent="0.25">
      <c r="A213" s="136" t="s">
        <v>235</v>
      </c>
      <c r="B213" s="99">
        <v>0.1</v>
      </c>
      <c r="C213" s="78">
        <v>1.4E-2</v>
      </c>
    </row>
    <row r="214" spans="1:3" ht="32.1" customHeight="1" x14ac:dyDescent="0.25">
      <c r="A214" s="136" t="s">
        <v>236</v>
      </c>
      <c r="B214" s="99">
        <v>0.14000000000000001</v>
      </c>
      <c r="C214" s="78">
        <v>1.9E-2</v>
      </c>
    </row>
    <row r="215" spans="1:3" ht="32.1" customHeight="1" x14ac:dyDescent="0.25">
      <c r="A215" s="136" t="s">
        <v>237</v>
      </c>
      <c r="B215" s="99">
        <v>0.18</v>
      </c>
      <c r="C215" s="78">
        <v>2.5000000000000001E-2</v>
      </c>
    </row>
    <row r="216" spans="1:3" ht="32.1" customHeight="1" x14ac:dyDescent="0.25">
      <c r="A216" s="126" t="s">
        <v>238</v>
      </c>
      <c r="B216" s="77">
        <v>0.35</v>
      </c>
      <c r="C216" s="78">
        <v>2E-3</v>
      </c>
    </row>
    <row r="217" spans="1:3" ht="32.1" customHeight="1" x14ac:dyDescent="0.25">
      <c r="A217" s="126" t="s">
        <v>239</v>
      </c>
      <c r="B217" s="77">
        <v>0.35</v>
      </c>
      <c r="C217" s="81">
        <v>0.01</v>
      </c>
    </row>
    <row r="218" spans="1:3" ht="32.1" customHeight="1" x14ac:dyDescent="0.25">
      <c r="A218" s="136" t="s">
        <v>240</v>
      </c>
      <c r="B218" s="89">
        <v>3.7499999999999999E-2</v>
      </c>
      <c r="C218" s="113">
        <v>0.11360000000000001</v>
      </c>
    </row>
    <row r="219" spans="1:3" ht="32.1" customHeight="1" x14ac:dyDescent="0.25">
      <c r="A219" s="136" t="s">
        <v>241</v>
      </c>
      <c r="B219" s="87">
        <v>3.2000000000000001E-2</v>
      </c>
      <c r="C219" s="81">
        <v>0.12</v>
      </c>
    </row>
    <row r="220" spans="1:3" ht="32.1" customHeight="1" x14ac:dyDescent="0.25">
      <c r="A220" s="136" t="s">
        <v>242</v>
      </c>
      <c r="B220" s="89">
        <v>3.2500000000000001E-2</v>
      </c>
      <c r="C220" s="81">
        <v>0.13</v>
      </c>
    </row>
    <row r="221" spans="1:3" ht="32.1" customHeight="1" x14ac:dyDescent="0.25">
      <c r="A221" s="136" t="s">
        <v>243</v>
      </c>
      <c r="B221" s="87">
        <v>3.2000000000000001E-2</v>
      </c>
      <c r="C221" s="81">
        <v>0.16</v>
      </c>
    </row>
    <row r="222" spans="1:3" ht="32.1" customHeight="1" x14ac:dyDescent="0.25">
      <c r="A222" s="136" t="s">
        <v>244</v>
      </c>
      <c r="B222" s="89">
        <v>3.73E-2</v>
      </c>
      <c r="C222" s="81">
        <v>0.14000000000000001</v>
      </c>
    </row>
    <row r="223" spans="1:3" ht="32.1" customHeight="1" x14ac:dyDescent="0.25">
      <c r="A223" s="136" t="s">
        <v>245</v>
      </c>
      <c r="B223" s="89">
        <v>3.7499999999999999E-2</v>
      </c>
      <c r="C223" s="81">
        <v>0.15</v>
      </c>
    </row>
    <row r="224" spans="1:3" ht="32.1" customHeight="1" x14ac:dyDescent="0.25">
      <c r="A224" s="136" t="s">
        <v>246</v>
      </c>
      <c r="B224" s="87">
        <v>3.7999999999999999E-2</v>
      </c>
      <c r="C224" s="81">
        <v>0.19</v>
      </c>
    </row>
    <row r="225" spans="1:6" ht="32.1" customHeight="1" x14ac:dyDescent="0.25">
      <c r="A225" s="101" t="s">
        <v>247</v>
      </c>
      <c r="B225" s="137">
        <v>3.2000000000000001E-2</v>
      </c>
      <c r="C225" s="103">
        <v>0.214</v>
      </c>
    </row>
    <row r="226" spans="1:6" ht="32.1" customHeight="1" x14ac:dyDescent="0.25">
      <c r="A226" s="138" t="s">
        <v>247</v>
      </c>
      <c r="B226" s="105">
        <v>3.7999999999999999E-2</v>
      </c>
      <c r="C226" s="106">
        <v>0.22800000000000001</v>
      </c>
    </row>
    <row r="227" spans="1:6" ht="32.1" customHeight="1" x14ac:dyDescent="0.25">
      <c r="A227" s="139" t="s">
        <v>248</v>
      </c>
      <c r="B227" s="114">
        <v>2.1999999999999999E-2</v>
      </c>
      <c r="C227" s="81">
        <v>0.11</v>
      </c>
    </row>
    <row r="228" spans="1:6" ht="32.1" customHeight="1" x14ac:dyDescent="0.25">
      <c r="A228" s="139" t="s">
        <v>249</v>
      </c>
      <c r="B228" s="114">
        <v>2.1999999999999999E-2</v>
      </c>
      <c r="C228" s="81">
        <v>0.09</v>
      </c>
    </row>
    <row r="229" spans="1:6" ht="32.1" customHeight="1" x14ac:dyDescent="0.25">
      <c r="A229" s="139" t="s">
        <v>250</v>
      </c>
      <c r="B229" s="87">
        <v>2.3E-2</v>
      </c>
      <c r="C229" s="81">
        <v>0.1</v>
      </c>
    </row>
    <row r="230" spans="1:6" ht="32.1" customHeight="1" x14ac:dyDescent="0.25">
      <c r="A230" s="139" t="s">
        <v>251</v>
      </c>
      <c r="B230" s="87">
        <v>2.3E-2</v>
      </c>
      <c r="C230" s="81">
        <v>7.0000000000000007E-2</v>
      </c>
    </row>
    <row r="231" spans="1:6" ht="32.1" customHeight="1" x14ac:dyDescent="0.25">
      <c r="A231" s="139" t="s">
        <v>252</v>
      </c>
      <c r="B231" s="87">
        <v>2.1999999999999999E-2</v>
      </c>
      <c r="C231" s="81">
        <v>0.09</v>
      </c>
    </row>
    <row r="232" spans="1:6" ht="32.1" customHeight="1" x14ac:dyDescent="0.25">
      <c r="A232" s="84" t="s">
        <v>253</v>
      </c>
      <c r="B232" s="77">
        <v>0.12</v>
      </c>
      <c r="C232" s="81">
        <v>0.15</v>
      </c>
    </row>
    <row r="233" spans="1:6" ht="32.1" customHeight="1" x14ac:dyDescent="0.25">
      <c r="A233" s="140" t="s">
        <v>254</v>
      </c>
      <c r="B233" s="102">
        <v>4.8000000000000001E-2</v>
      </c>
      <c r="C233" s="141">
        <v>1.4999999999999999E-2</v>
      </c>
    </row>
    <row r="234" spans="1:6" ht="32.1" customHeight="1" x14ac:dyDescent="0.25">
      <c r="A234" s="79" t="s">
        <v>255</v>
      </c>
      <c r="B234" s="77">
        <v>1.5</v>
      </c>
      <c r="C234" s="78">
        <v>6.0000000000000001E-3</v>
      </c>
    </row>
    <row r="235" spans="1:6" ht="32.1" customHeight="1" x14ac:dyDescent="0.25">
      <c r="A235" s="112" t="s">
        <v>255</v>
      </c>
      <c r="B235" s="99">
        <v>1.1499999999999999</v>
      </c>
      <c r="C235" s="78">
        <v>4.0000000000000001E-3</v>
      </c>
    </row>
    <row r="236" spans="1:6" ht="32.1" customHeight="1" x14ac:dyDescent="0.25">
      <c r="A236" s="79" t="s">
        <v>256</v>
      </c>
      <c r="B236" s="87">
        <v>3.7999999999999999E-2</v>
      </c>
      <c r="C236" s="81">
        <v>0.1</v>
      </c>
      <c r="D236" s="142"/>
      <c r="E236" s="142"/>
    </row>
    <row r="237" spans="1:6" ht="32.1" customHeight="1" x14ac:dyDescent="0.25">
      <c r="A237" s="79" t="s">
        <v>257</v>
      </c>
      <c r="B237" s="87">
        <v>4.4999999999999998E-2</v>
      </c>
      <c r="C237" s="81">
        <v>0.18</v>
      </c>
      <c r="D237" s="142"/>
      <c r="E237" s="142"/>
    </row>
    <row r="238" spans="1:6" ht="32.1" customHeight="1" x14ac:dyDescent="0.25">
      <c r="A238" s="79" t="s">
        <v>258</v>
      </c>
      <c r="B238" s="87">
        <v>3.7999999999999999E-2</v>
      </c>
      <c r="C238" s="81">
        <v>0.18</v>
      </c>
    </row>
    <row r="239" spans="1:6" ht="24" customHeight="1" thickBot="1" x14ac:dyDescent="0.3">
      <c r="A239" s="143" t="s">
        <v>259</v>
      </c>
      <c r="B239" s="144">
        <v>2.3E-2</v>
      </c>
      <c r="C239" s="145">
        <v>0.04</v>
      </c>
      <c r="F239" s="142"/>
    </row>
    <row r="240" spans="1:6" ht="24" customHeight="1" x14ac:dyDescent="0.25">
      <c r="A240" s="146" t="s">
        <v>260</v>
      </c>
      <c r="B240" s="147" t="s">
        <v>261</v>
      </c>
      <c r="C240" s="148"/>
      <c r="F240" s="142"/>
    </row>
    <row r="241" spans="1:6" ht="24" customHeight="1" x14ac:dyDescent="0.25">
      <c r="A241" s="149"/>
      <c r="B241" s="150"/>
      <c r="F241" s="142"/>
    </row>
    <row r="242" spans="1:6" ht="24" customHeight="1" x14ac:dyDescent="0.25">
      <c r="A242" s="152" t="s">
        <v>262</v>
      </c>
      <c r="B242" s="95">
        <v>0.04</v>
      </c>
    </row>
    <row r="243" spans="1:6" ht="24" customHeight="1" x14ac:dyDescent="0.25">
      <c r="A243" s="152" t="s">
        <v>263</v>
      </c>
      <c r="B243" s="95">
        <v>0.13</v>
      </c>
    </row>
    <row r="244" spans="1:6" ht="24" customHeight="1" x14ac:dyDescent="0.25">
      <c r="A244" s="153" t="s">
        <v>264</v>
      </c>
      <c r="B244" s="95">
        <f>SUM(B243,B242)</f>
        <v>0.17</v>
      </c>
    </row>
    <row r="245" spans="1:6" ht="24" customHeight="1" thickBot="1" x14ac:dyDescent="0.3">
      <c r="A245" s="154" t="s">
        <v>265</v>
      </c>
      <c r="B245" s="155">
        <f>SUM(B243+B243)</f>
        <v>0.26</v>
      </c>
    </row>
  </sheetData>
  <autoFilter ref="A1:A231" xr:uid="{88E26ACF-7C42-469A-A3DF-12827E5C1C1E}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C7D3C-516C-473B-8C97-9642685D37AC}">
  <dimension ref="A1:N28"/>
  <sheetViews>
    <sheetView showGridLines="0" topLeftCell="A17" zoomScale="115" zoomScaleNormal="115" workbookViewId="0">
      <selection activeCell="AG92" sqref="AG92"/>
    </sheetView>
  </sheetViews>
  <sheetFormatPr baseColWidth="10" defaultColWidth="11.42578125" defaultRowHeight="15" x14ac:dyDescent="0.25"/>
  <cols>
    <col min="1" max="12" width="6.5703125" customWidth="1"/>
  </cols>
  <sheetData>
    <row r="1" spans="1:14" ht="30" customHeight="1" thickTop="1" x14ac:dyDescent="0.25">
      <c r="A1" s="158"/>
      <c r="B1" s="159">
        <v>1</v>
      </c>
      <c r="C1" s="160">
        <v>0.9</v>
      </c>
      <c r="D1" s="160">
        <v>0.8</v>
      </c>
      <c r="E1" s="160">
        <v>0.7</v>
      </c>
      <c r="F1" s="160">
        <v>0.6</v>
      </c>
      <c r="G1" s="160">
        <v>0.5</v>
      </c>
      <c r="H1" s="160">
        <v>0.4</v>
      </c>
      <c r="I1" s="160">
        <v>0.3</v>
      </c>
      <c r="J1" s="160">
        <v>0.2</v>
      </c>
      <c r="K1" s="161">
        <v>0.1</v>
      </c>
      <c r="L1" s="162">
        <v>0</v>
      </c>
    </row>
    <row r="2" spans="1:14" ht="30" customHeight="1" x14ac:dyDescent="0.25">
      <c r="A2" s="163">
        <v>0</v>
      </c>
      <c r="B2" s="62">
        <v>3.78800568808077E-3</v>
      </c>
      <c r="C2" s="62">
        <v>3.4071301629323013E-3</v>
      </c>
      <c r="D2" s="62">
        <v>3.0267179829611811E-3</v>
      </c>
      <c r="E2" s="62">
        <v>2.6467683031738414E-3</v>
      </c>
      <c r="F2" s="62">
        <v>2.2672802806301315E-3</v>
      </c>
      <c r="G2" s="62">
        <v>1.8882530744370844E-3</v>
      </c>
      <c r="H2" s="62">
        <v>1.5096858457427035E-3</v>
      </c>
      <c r="I2" s="62">
        <v>1.131577757729776E-3</v>
      </c>
      <c r="J2" s="62">
        <v>7.5392797560970592E-4</v>
      </c>
      <c r="K2" s="62">
        <v>3.7673566661637061E-4</v>
      </c>
      <c r="L2" s="164">
        <v>0</v>
      </c>
      <c r="N2" s="165"/>
    </row>
    <row r="3" spans="1:14" ht="30" customHeight="1" x14ac:dyDescent="0.25">
      <c r="A3" s="163">
        <v>1</v>
      </c>
      <c r="B3" s="62">
        <v>4.0749093446430899E-3</v>
      </c>
      <c r="C3" s="62">
        <v>3.6650173469255226E-3</v>
      </c>
      <c r="D3" s="62">
        <v>3.2556617116206847E-3</v>
      </c>
      <c r="E3" s="62">
        <v>2.8468413866348328E-3</v>
      </c>
      <c r="F3" s="62">
        <v>2.4385553226240596E-3</v>
      </c>
      <c r="G3" s="62">
        <v>2.0308024729852972E-3</v>
      </c>
      <c r="H3" s="62">
        <v>1.6235817938473893E-3</v>
      </c>
      <c r="I3" s="62">
        <v>1.2168922440621763E-3</v>
      </c>
      <c r="J3" s="62">
        <v>8.1073278519562476E-4</v>
      </c>
      <c r="K3" s="62">
        <v>4.0510238151898748E-4</v>
      </c>
      <c r="L3" s="164">
        <v>0</v>
      </c>
      <c r="N3" s="165"/>
    </row>
    <row r="4" spans="1:14" ht="30" customHeight="1" x14ac:dyDescent="0.25">
      <c r="A4" s="163">
        <v>2</v>
      </c>
      <c r="B4" s="62">
        <v>4.3810600570846087E-3</v>
      </c>
      <c r="C4" s="62">
        <v>3.9401787845127073E-3</v>
      </c>
      <c r="D4" s="62">
        <v>3.4999177081518457E-3</v>
      </c>
      <c r="E4" s="62">
        <v>3.0602755202588333E-3</v>
      </c>
      <c r="F4" s="62">
        <v>2.6212509167645695E-3</v>
      </c>
      <c r="G4" s="62">
        <v>2.1828425972611437E-3</v>
      </c>
      <c r="H4" s="62">
        <v>1.7450492649889991E-3</v>
      </c>
      <c r="I4" s="62">
        <v>1.3078696268241489E-3</v>
      </c>
      <c r="J4" s="62">
        <v>8.7130239326543932E-4</v>
      </c>
      <c r="K4" s="62">
        <v>4.3534627842187733E-4</v>
      </c>
      <c r="L4" s="164">
        <v>0</v>
      </c>
      <c r="N4" s="165"/>
    </row>
    <row r="5" spans="1:14" ht="30" customHeight="1" x14ac:dyDescent="0.25">
      <c r="A5" s="163">
        <v>3</v>
      </c>
      <c r="B5" s="62">
        <v>4.7075868368996526E-3</v>
      </c>
      <c r="C5" s="62">
        <v>4.2336239486481051E-3</v>
      </c>
      <c r="D5" s="62">
        <v>3.7603774106129764E-3</v>
      </c>
      <c r="E5" s="62">
        <v>3.2878455999769221E-3</v>
      </c>
      <c r="F5" s="62">
        <v>2.8160268988206647E-3</v>
      </c>
      <c r="G5" s="62">
        <v>2.3449196941045265E-3</v>
      </c>
      <c r="H5" s="62">
        <v>1.8745223776500549E-3</v>
      </c>
      <c r="I5" s="62">
        <v>1.4048333461217156E-3</v>
      </c>
      <c r="J5" s="62">
        <v>9.3585100100867927E-4</v>
      </c>
      <c r="K5" s="62">
        <v>4.675737486066877E-4</v>
      </c>
      <c r="L5" s="164">
        <v>0</v>
      </c>
      <c r="N5" s="165"/>
    </row>
    <row r="6" spans="1:14" ht="30" customHeight="1" x14ac:dyDescent="0.25">
      <c r="A6" s="163">
        <v>4</v>
      </c>
      <c r="B6" s="62">
        <v>5.0556766227263595E-3</v>
      </c>
      <c r="C6" s="62">
        <v>4.5464135911755651E-3</v>
      </c>
      <c r="D6" s="62">
        <v>4.037977083921832E-3</v>
      </c>
      <c r="E6" s="62">
        <v>3.5303650904466542E-3</v>
      </c>
      <c r="F6" s="62">
        <v>3.0235756067470204E-3</v>
      </c>
      <c r="G6" s="62">
        <v>2.5176066353090379E-3</v>
      </c>
      <c r="H6" s="62">
        <v>2.0124561850816906E-3</v>
      </c>
      <c r="I6" s="62">
        <v>1.5081222714507208E-3</v>
      </c>
      <c r="J6" s="62">
        <v>1.0046029162126431E-3</v>
      </c>
      <c r="K6" s="62">
        <v>5.0189614754887529E-4</v>
      </c>
      <c r="L6" s="164">
        <v>0</v>
      </c>
      <c r="N6" s="165"/>
    </row>
    <row r="7" spans="1:14" ht="30" customHeight="1" x14ac:dyDescent="0.25">
      <c r="A7" s="163">
        <v>5</v>
      </c>
      <c r="B7" s="62">
        <v>5.4265770444139631E-3</v>
      </c>
      <c r="C7" s="62">
        <v>4.8796621273544324E-3</v>
      </c>
      <c r="D7" s="62">
        <v>4.3336998489980662E-3</v>
      </c>
      <c r="E7" s="62">
        <v>3.7886877224933098E-3</v>
      </c>
      <c r="F7" s="62">
        <v>3.244623269636942E-3</v>
      </c>
      <c r="G7" s="62">
        <v>2.701504020836513E-3</v>
      </c>
      <c r="H7" s="62">
        <v>2.1593275150729816E-3</v>
      </c>
      <c r="I7" s="62">
        <v>1.6180912998635399E-3</v>
      </c>
      <c r="J7" s="62">
        <v>1.0777929312246379E-3</v>
      </c>
      <c r="K7" s="62">
        <v>5.3842997363519416E-4</v>
      </c>
      <c r="L7" s="164">
        <v>0</v>
      </c>
      <c r="N7" s="165"/>
    </row>
    <row r="8" spans="1:14" ht="30" customHeight="1" x14ac:dyDescent="0.25">
      <c r="A8" s="163">
        <v>6</v>
      </c>
      <c r="B8" s="62">
        <v>5.8215993386514665E-3</v>
      </c>
      <c r="C8" s="62">
        <v>5.234540145068205E-3</v>
      </c>
      <c r="D8" s="62">
        <v>4.6485778125548586E-3</v>
      </c>
      <c r="E8" s="62">
        <v>4.0637092699186165E-3</v>
      </c>
      <c r="F8" s="62">
        <v>3.4799314574216977E-3</v>
      </c>
      <c r="G8" s="62">
        <v>2.8972413267279898E-3</v>
      </c>
      <c r="H8" s="62">
        <v>2.3156358408499924E-3</v>
      </c>
      <c r="I8" s="62">
        <v>1.7351119740960533E-3</v>
      </c>
      <c r="J8" s="62">
        <v>1.1556667120179009E-3</v>
      </c>
      <c r="K8" s="62">
        <v>5.7729705135846734E-4</v>
      </c>
      <c r="L8" s="164">
        <v>0</v>
      </c>
      <c r="N8" s="165"/>
    </row>
    <row r="9" spans="1:14" ht="30" customHeight="1" x14ac:dyDescent="0.25">
      <c r="A9" s="163">
        <v>7</v>
      </c>
      <c r="B9" s="62">
        <v>6.2421214279343084E-3</v>
      </c>
      <c r="C9" s="62">
        <v>5.6122770480313911E-3</v>
      </c>
      <c r="D9" s="62">
        <v>4.9836943047237205E-3</v>
      </c>
      <c r="E9" s="62">
        <v>4.3563694110418001E-3</v>
      </c>
      <c r="F9" s="62">
        <v>3.730298595157098E-3</v>
      </c>
      <c r="G9" s="62">
        <v>3.1054781003064602E-3</v>
      </c>
      <c r="H9" s="62">
        <v>2.4819041847169701E-3</v>
      </c>
      <c r="I9" s="62">
        <v>1.8595731215312503E-3</v>
      </c>
      <c r="J9" s="62">
        <v>1.2384811987332196E-3</v>
      </c>
      <c r="K9" s="62">
        <v>6.1862471907429102E-4</v>
      </c>
      <c r="L9" s="164">
        <v>0</v>
      </c>
      <c r="N9" s="165"/>
    </row>
    <row r="10" spans="1:14" ht="30" customHeight="1" x14ac:dyDescent="0.25">
      <c r="A10" s="163">
        <v>8</v>
      </c>
      <c r="B10" s="62">
        <v>6.6895911757763439E-3</v>
      </c>
      <c r="C10" s="62">
        <v>6.0141638431866406E-3</v>
      </c>
      <c r="D10" s="62">
        <v>5.3401862323583767E-3</v>
      </c>
      <c r="E10" s="62">
        <v>4.6676536808208657E-3</v>
      </c>
      <c r="F10" s="62">
        <v>3.9965615460754037E-3</v>
      </c>
      <c r="G10" s="62">
        <v>3.3269052054884281E-3</v>
      </c>
      <c r="H10" s="62">
        <v>2.6586800561853889E-3</v>
      </c>
      <c r="I10" s="62">
        <v>1.9918815149452844E-3</v>
      </c>
      <c r="J10" s="62">
        <v>1.3265050180958763E-3</v>
      </c>
      <c r="K10" s="62">
        <v>6.6254602140957883E-4</v>
      </c>
      <c r="L10" s="164">
        <v>0</v>
      </c>
      <c r="N10" s="165"/>
    </row>
    <row r="11" spans="1:14" ht="30" customHeight="1" x14ac:dyDescent="0.25">
      <c r="A11" s="163">
        <v>9</v>
      </c>
      <c r="B11" s="62">
        <v>7.1655298323192243E-3</v>
      </c>
      <c r="C11" s="62">
        <v>6.4415560834470273E-3</v>
      </c>
      <c r="D11" s="62">
        <v>5.7192465565886188E-3</v>
      </c>
      <c r="E11" s="62">
        <v>4.9985955199300059E-3</v>
      </c>
      <c r="F11" s="62">
        <v>4.2795972679485778E-3</v>
      </c>
      <c r="G11" s="62">
        <v>3.5622461212625293E-3</v>
      </c>
      <c r="H11" s="62">
        <v>2.8465364264813205E-3</v>
      </c>
      <c r="I11" s="62">
        <v>2.1324625560571625E-3</v>
      </c>
      <c r="J11" s="62">
        <v>1.420018908137521E-3</v>
      </c>
      <c r="K11" s="62">
        <v>7.0919990641862894E-4</v>
      </c>
      <c r="L11" s="164">
        <v>0</v>
      </c>
      <c r="N11" s="165"/>
    </row>
    <row r="12" spans="1:14" ht="30" customHeight="1" x14ac:dyDescent="0.25">
      <c r="A12" s="163">
        <v>10</v>
      </c>
      <c r="B12" s="62">
        <v>7.6715356858621901E-3</v>
      </c>
      <c r="C12" s="62">
        <v>6.8958769779959052E-3</v>
      </c>
      <c r="D12" s="62">
        <v>6.1221269039896447E-3</v>
      </c>
      <c r="E12" s="62">
        <v>5.3502784277460972E-3</v>
      </c>
      <c r="F12" s="62">
        <v>4.580324547709862E-3</v>
      </c>
      <c r="G12" s="62">
        <v>3.8122582966557588E-3</v>
      </c>
      <c r="H12" s="62">
        <v>3.0460727414786531E-3</v>
      </c>
      <c r="I12" s="62">
        <v>2.281760982984857E-3</v>
      </c>
      <c r="J12" s="62">
        <v>1.5193161556850492E-3</v>
      </c>
      <c r="K12" s="62">
        <v>7.5873142758869688E-4</v>
      </c>
      <c r="L12" s="164">
        <v>0</v>
      </c>
      <c r="N12" s="165"/>
    </row>
    <row r="13" spans="1:14" ht="30" customHeight="1" x14ac:dyDescent="0.25">
      <c r="A13" s="163">
        <v>11</v>
      </c>
      <c r="B13" s="62">
        <v>8.2092879373472562E-3</v>
      </c>
      <c r="C13" s="62">
        <v>7.3786206835206496E-3</v>
      </c>
      <c r="D13" s="62">
        <v>6.5501403216044682E-3</v>
      </c>
      <c r="E13" s="62">
        <v>5.7238382268291711E-3</v>
      </c>
      <c r="F13" s="62">
        <v>4.8997058197187277E-3</v>
      </c>
      <c r="G13" s="62">
        <v>4.077734565793664E-3</v>
      </c>
      <c r="H13" s="62">
        <v>3.2579159752764647E-3</v>
      </c>
      <c r="I13" s="62">
        <v>2.440241602799272E-3</v>
      </c>
      <c r="J13" s="62">
        <v>1.6247030471138973E-3</v>
      </c>
      <c r="K13" s="62">
        <v>8.1129195080407849E-4</v>
      </c>
      <c r="L13" s="164">
        <v>0</v>
      </c>
    </row>
    <row r="14" spans="1:14" ht="30" customHeight="1" x14ac:dyDescent="0.25">
      <c r="A14" s="163">
        <v>12</v>
      </c>
      <c r="B14" s="62">
        <v>8.7805508165019804E-3</v>
      </c>
      <c r="C14" s="62">
        <v>7.8913557910359807E-3</v>
      </c>
      <c r="D14" s="62">
        <v>7.0046641870129666E-3</v>
      </c>
      <c r="E14" s="62">
        <v>6.1204654471721867E-3</v>
      </c>
      <c r="F14" s="62">
        <v>5.238749073531385E-3</v>
      </c>
      <c r="G14" s="62">
        <v>4.35950462697133E-3</v>
      </c>
      <c r="H14" s="62">
        <v>3.4827217268238353E-3</v>
      </c>
      <c r="I14" s="62">
        <v>2.6083900504632221E-3</v>
      </c>
      <c r="J14" s="62">
        <v>1.7364993329012173E-3</v>
      </c>
      <c r="K14" s="62">
        <v>8.6703936638523325E-4</v>
      </c>
      <c r="L14" s="164">
        <v>0</v>
      </c>
    </row>
    <row r="15" spans="1:14" ht="30" customHeight="1" x14ac:dyDescent="0.25">
      <c r="A15" s="163">
        <v>13</v>
      </c>
      <c r="B15" s="62">
        <v>9.3871779601835577E-3</v>
      </c>
      <c r="C15" s="62">
        <v>8.4357290243620518E-3</v>
      </c>
      <c r="D15" s="62">
        <v>7.4871432856914825E-3</v>
      </c>
      <c r="E15" s="62">
        <v>6.5414078392520246E-3</v>
      </c>
      <c r="F15" s="62">
        <v>5.5985098575604452E-3</v>
      </c>
      <c r="G15" s="62">
        <v>4.6584365899901168E-3</v>
      </c>
      <c r="H15" s="62">
        <v>3.7211753621962645E-3</v>
      </c>
      <c r="I15" s="62">
        <v>2.786713575546385E-3</v>
      </c>
      <c r="J15" s="62">
        <v>1.8550387065557246E-3</v>
      </c>
      <c r="K15" s="62">
        <v>9.2613830632781269E-4</v>
      </c>
      <c r="L15" s="164">
        <v>0</v>
      </c>
    </row>
    <row r="16" spans="1:14" ht="30" customHeight="1" x14ac:dyDescent="0.25">
      <c r="A16" s="163">
        <v>14</v>
      </c>
      <c r="B16" s="62">
        <v>1.0031117075503169E-2</v>
      </c>
      <c r="C16" s="62">
        <v>9.0134691678757789E-3</v>
      </c>
      <c r="D16" s="62">
        <v>7.9990930690605443E-3</v>
      </c>
      <c r="E16" s="62">
        <v>6.9879730257420827E-3</v>
      </c>
      <c r="F16" s="62">
        <v>5.9800933855763986E-3</v>
      </c>
      <c r="G16" s="62">
        <v>4.9754385963831785E-3</v>
      </c>
      <c r="H16" s="62">
        <v>3.9739932053458882E-3</v>
      </c>
      <c r="I16" s="62">
        <v>2.9757418582194522E-3</v>
      </c>
      <c r="J16" s="62">
        <v>1.9806692985455641E-3</v>
      </c>
      <c r="K16" s="62">
        <v>9.8876036687544494E-4</v>
      </c>
      <c r="L16" s="164">
        <v>0</v>
      </c>
    </row>
    <row r="17" spans="1:12" ht="30" customHeight="1" x14ac:dyDescent="0.25">
      <c r="A17" s="163">
        <v>15</v>
      </c>
      <c r="B17" s="62">
        <v>1.0714414912560607E-2</v>
      </c>
      <c r="C17" s="62">
        <v>9.6263912428661697E-3</v>
      </c>
      <c r="D17" s="62">
        <v>8.5421031078865024E-3</v>
      </c>
      <c r="E17" s="62">
        <v>7.4615313026543074E-3</v>
      </c>
      <c r="F17" s="62">
        <v>6.3846567536247137E-3</v>
      </c>
      <c r="G17" s="62">
        <v>5.3114605175530148E-3</v>
      </c>
      <c r="H17" s="62">
        <v>4.2419237803838989E-3</v>
      </c>
      <c r="I17" s="62">
        <v>3.1760278561520031E-3</v>
      </c>
      <c r="J17" s="62">
        <v>2.1137541858936948E-3</v>
      </c>
      <c r="K17" s="62">
        <v>1.0550843365699223E-3</v>
      </c>
      <c r="L17" s="164">
        <v>0</v>
      </c>
    </row>
    <row r="18" spans="1:12" ht="30" customHeight="1" x14ac:dyDescent="0.25">
      <c r="A18" s="163">
        <v>16</v>
      </c>
      <c r="B18" s="62">
        <v>1.1439222574112385E-2</v>
      </c>
      <c r="C18" s="62">
        <v>1.0276400953715559E-2</v>
      </c>
      <c r="D18" s="62">
        <v>9.1178407570983479E-3</v>
      </c>
      <c r="E18" s="62">
        <v>7.9635186016740224E-3</v>
      </c>
      <c r="F18" s="62">
        <v>6.8134112756116846E-3</v>
      </c>
      <c r="G18" s="62">
        <v>5.6674957362803542E-3</v>
      </c>
      <c r="H18" s="62">
        <v>4.5257491087101068E-3</v>
      </c>
      <c r="I18" s="62">
        <v>3.3881486840699158E-3</v>
      </c>
      <c r="J18" s="62">
        <v>2.2546719181620826E-3</v>
      </c>
      <c r="K18" s="62">
        <v>1.1252964299329885E-3</v>
      </c>
      <c r="L18" s="164">
        <v>0</v>
      </c>
    </row>
    <row r="19" spans="1:12" ht="30" customHeight="1" x14ac:dyDescent="0.25">
      <c r="A19" s="163">
        <v>17</v>
      </c>
      <c r="B19" s="62">
        <v>1.2207801192261085E-2</v>
      </c>
      <c r="C19" s="62">
        <v>1.0965499427218044E-2</v>
      </c>
      <c r="D19" s="62">
        <v>9.7280550496181596E-3</v>
      </c>
      <c r="E19" s="62">
        <v>8.4954396265433559E-3</v>
      </c>
      <c r="F19" s="62">
        <v>7.2676249465544272E-3</v>
      </c>
      <c r="G19" s="62">
        <v>6.0445830175387188E-3</v>
      </c>
      <c r="H19" s="62">
        <v>4.8262860645828208E-3</v>
      </c>
      <c r="I19" s="62">
        <v>3.6127065278700374E-3</v>
      </c>
      <c r="J19" s="62">
        <v>2.4038170606021894E-3</v>
      </c>
      <c r="K19" s="62">
        <v>1.1995905269454612E-3</v>
      </c>
      <c r="L19" s="164">
        <v>0</v>
      </c>
    </row>
    <row r="20" spans="1:12" ht="30" customHeight="1" x14ac:dyDescent="0.25">
      <c r="A20" s="163">
        <v>18</v>
      </c>
      <c r="B20" s="62">
        <v>1.3022528005320905E-2</v>
      </c>
      <c r="C20" s="62">
        <v>1.1695788270657153E-2</v>
      </c>
      <c r="D20" s="62">
        <v>1.037458083849699E-2</v>
      </c>
      <c r="E20" s="62">
        <v>9.0588711775480054E-3</v>
      </c>
      <c r="F20" s="62">
        <v>7.7486250433024236E-3</v>
      </c>
      <c r="G20" s="62">
        <v>6.4438084750660235E-3</v>
      </c>
      <c r="H20" s="62">
        <v>5.1443877930239723E-3</v>
      </c>
      <c r="I20" s="62">
        <v>3.8503295953429772E-3</v>
      </c>
      <c r="J20" s="62">
        <v>2.561600755309242E-3</v>
      </c>
      <c r="K20" s="62">
        <v>1.2781684185016893E-3</v>
      </c>
      <c r="L20" s="164">
        <v>0</v>
      </c>
    </row>
    <row r="21" spans="1:12" ht="30" customHeight="1" x14ac:dyDescent="0.25">
      <c r="A21" s="163">
        <v>19</v>
      </c>
      <c r="B21" s="62">
        <v>1.3885902871424475E-2</v>
      </c>
      <c r="C21" s="62">
        <v>1.2469474976824498E-2</v>
      </c>
      <c r="D21" s="62">
        <v>1.1059343208517324E-2</v>
      </c>
      <c r="E21" s="62">
        <v>9.6554656794809058E-3</v>
      </c>
      <c r="F21" s="62">
        <v>8.2578008734270486E-3</v>
      </c>
      <c r="G21" s="62">
        <v>6.8663076407088587E-3</v>
      </c>
      <c r="H21" s="62">
        <v>5.4809451942822605E-3</v>
      </c>
      <c r="I21" s="62">
        <v>4.1016731057208133E-3</v>
      </c>
      <c r="J21" s="62">
        <v>2.7284513012829316E-3</v>
      </c>
      <c r="K21" s="62">
        <v>1.3612400580307799E-3</v>
      </c>
      <c r="L21" s="164">
        <v>0</v>
      </c>
    </row>
    <row r="22" spans="1:12" ht="30" customHeight="1" x14ac:dyDescent="0.25">
      <c r="A22" s="163">
        <v>20</v>
      </c>
      <c r="B22" s="62">
        <v>1.4800555259228829E-2</v>
      </c>
      <c r="C22" s="62">
        <v>1.3288878706997891E-2</v>
      </c>
      <c r="D22" s="62">
        <v>1.1784362180486903E-2</v>
      </c>
      <c r="E22" s="62">
        <v>1.0286954929905872E-2</v>
      </c>
      <c r="F22" s="62">
        <v>8.796606683949203E-3</v>
      </c>
      <c r="G22" s="62">
        <v>7.3132676441698295E-3</v>
      </c>
      <c r="H22" s="62">
        <v>5.8368884794325641E-3</v>
      </c>
      <c r="I22" s="62">
        <v>4.3674203204453043E-3</v>
      </c>
      <c r="J22" s="62">
        <v>2.9048147543668857E-3</v>
      </c>
      <c r="K22" s="62">
        <v>1.4490238194902881E-3</v>
      </c>
      <c r="L22" s="164">
        <v>0</v>
      </c>
    </row>
    <row r="23" spans="1:12" ht="30" customHeight="1" x14ac:dyDescent="0.25">
      <c r="A23" s="163">
        <v>21</v>
      </c>
      <c r="B23" s="62">
        <v>1.5769251760305834E-2</v>
      </c>
      <c r="C23" s="62">
        <v>1.4156436486047398E-2</v>
      </c>
      <c r="D23" s="62">
        <v>1.2551757733730977E-2</v>
      </c>
      <c r="E23" s="62">
        <v>1.0955154086141429E-2</v>
      </c>
      <c r="F23" s="62">
        <v>9.3665647426427068E-3</v>
      </c>
      <c r="G23" s="62">
        <v>7.7859295114598246E-3</v>
      </c>
      <c r="H23" s="62">
        <v>6.2131888020764275E-3</v>
      </c>
      <c r="I23" s="62">
        <v>4.6482836177459659E-3</v>
      </c>
      <c r="J23" s="62">
        <v>3.0911555481145624E-3</v>
      </c>
      <c r="K23" s="62">
        <v>1.5417467619535815E-3</v>
      </c>
      <c r="L23" s="164">
        <v>0</v>
      </c>
    </row>
    <row r="24" spans="1:12" ht="30" customHeight="1" x14ac:dyDescent="0.25">
      <c r="A24" s="163">
        <v>22</v>
      </c>
      <c r="B24" s="62">
        <v>1.6794904172516913E-2</v>
      </c>
      <c r="C24" s="62">
        <v>1.5074709847336843E-2</v>
      </c>
      <c r="D24" s="62">
        <v>1.3363755174815462E-2</v>
      </c>
      <c r="E24" s="62">
        <v>1.1661965911144078E-2</v>
      </c>
      <c r="F24" s="62">
        <v>9.9692686058221337E-3</v>
      </c>
      <c r="G24" s="62">
        <v>8.2855905910895998E-3</v>
      </c>
      <c r="H24" s="62">
        <v>6.6108599715279199E-3</v>
      </c>
      <c r="I24" s="62">
        <v>4.9450056138262352E-3</v>
      </c>
      <c r="J24" s="62">
        <v>3.2879571367099595E-3</v>
      </c>
      <c r="K24" s="62">
        <v>1.6396449010286078E-3</v>
      </c>
      <c r="L24" s="164">
        <v>0</v>
      </c>
    </row>
    <row r="25" spans="1:12" ht="30" customHeight="1" x14ac:dyDescent="0.25">
      <c r="A25" s="163">
        <v>23</v>
      </c>
      <c r="B25" s="62">
        <v>1.7880578208941327E-2</v>
      </c>
      <c r="C25" s="62">
        <v>1.6046391968984053E-2</v>
      </c>
      <c r="D25" s="62">
        <v>1.4222690883332801E-2</v>
      </c>
      <c r="E25" s="62">
        <v>1.240938530041219E-2</v>
      </c>
      <c r="F25" s="62">
        <v>1.0606386587810069E-2</v>
      </c>
      <c r="G25" s="62">
        <v>8.8136071178361378E-3</v>
      </c>
      <c r="H25" s="62">
        <v>7.0309602533255213E-3</v>
      </c>
      <c r="I25" s="62">
        <v>5.2583603336823328E-3</v>
      </c>
      <c r="J25" s="62">
        <v>3.4957226611585374E-3</v>
      </c>
      <c r="K25" s="62">
        <v>1.7429634873635548E-3</v>
      </c>
      <c r="L25" s="164">
        <v>0</v>
      </c>
    </row>
    <row r="26" spans="1:12" ht="30" customHeight="1" x14ac:dyDescent="0.25">
      <c r="A26" s="163">
        <v>24</v>
      </c>
      <c r="B26" s="62">
        <v>1.9029502892821366E-2</v>
      </c>
      <c r="C26" s="62">
        <v>1.7074315347382327E-2</v>
      </c>
      <c r="D26" s="62">
        <v>1.5131018468687569E-2</v>
      </c>
      <c r="E26" s="62">
        <v>1.3199504114175359E-2</v>
      </c>
      <c r="F26" s="62">
        <v>1.1279665448692215E-2</v>
      </c>
      <c r="G26" s="62">
        <v>9.3713969247948004E-3</v>
      </c>
      <c r="H26" s="62">
        <v>7.4745942634068434E-3</v>
      </c>
      <c r="I26" s="62">
        <v>5.5891544348236916E-3</v>
      </c>
      <c r="J26" s="62">
        <v>3.7149756400572257E-3</v>
      </c>
      <c r="K26" s="62">
        <v>1.8519572925140512E-3</v>
      </c>
      <c r="L26" s="164">
        <v>0</v>
      </c>
    </row>
    <row r="27" spans="1:12" ht="30" customHeight="1" thickBot="1" x14ac:dyDescent="0.3">
      <c r="A27" s="166">
        <v>25</v>
      </c>
      <c r="B27" s="167">
        <v>2.0245080705593582E-2</v>
      </c>
      <c r="C27" s="167">
        <v>1.8161460058728696E-2</v>
      </c>
      <c r="D27" s="167">
        <v>1.6091315375268606E-2</v>
      </c>
      <c r="E27" s="167">
        <v>1.4034516341505017E-2</v>
      </c>
      <c r="F27" s="167">
        <v>1.1990934318523999E-2</v>
      </c>
      <c r="G27" s="167">
        <v>9.9604423153864946E-3</v>
      </c>
      <c r="H27" s="167">
        <v>7.9429149628226295E-3</v>
      </c>
      <c r="I27" s="167">
        <v>5.9382284874282864E-3</v>
      </c>
      <c r="J27" s="167">
        <v>3.9462606863527724E-3</v>
      </c>
      <c r="K27" s="167">
        <v>1.966890902466779E-3</v>
      </c>
      <c r="L27" s="168">
        <v>0</v>
      </c>
    </row>
    <row r="28" spans="1:12" ht="15.75" thickTop="1" x14ac:dyDescent="0.25">
      <c r="L28" s="169"/>
    </row>
  </sheetData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C01FC-CB04-4635-BD4F-2CDC64661BB5}">
  <dimension ref="A1:AK22"/>
  <sheetViews>
    <sheetView workbookViewId="0">
      <selection activeCell="AG92" sqref="AG92"/>
    </sheetView>
  </sheetViews>
  <sheetFormatPr baseColWidth="10" defaultColWidth="10.7109375" defaultRowHeight="15" x14ac:dyDescent="0.25"/>
  <cols>
    <col min="1" max="1" width="11.42578125" customWidth="1"/>
    <col min="2" max="27" width="6.5703125" customWidth="1"/>
    <col min="28" max="37" width="11.42578125" customWidth="1"/>
  </cols>
  <sheetData>
    <row r="1" spans="1:27" ht="16.5" thickTop="1" thickBot="1" x14ac:dyDescent="0.3">
      <c r="A1" s="170"/>
      <c r="B1" s="171">
        <v>0</v>
      </c>
      <c r="C1" s="171">
        <v>1</v>
      </c>
      <c r="D1" s="171">
        <v>2</v>
      </c>
      <c r="E1" s="171">
        <v>3</v>
      </c>
      <c r="F1" s="171">
        <v>4</v>
      </c>
      <c r="G1" s="171">
        <v>5</v>
      </c>
      <c r="H1" s="171">
        <v>6</v>
      </c>
      <c r="I1" s="171">
        <v>7</v>
      </c>
      <c r="J1" s="171">
        <v>8</v>
      </c>
      <c r="K1" s="171">
        <v>9</v>
      </c>
      <c r="L1" s="171">
        <v>10</v>
      </c>
      <c r="M1" s="171">
        <v>11</v>
      </c>
      <c r="N1" s="171">
        <v>12</v>
      </c>
      <c r="O1" s="171">
        <v>13</v>
      </c>
      <c r="P1" s="171">
        <v>14</v>
      </c>
      <c r="Q1" s="171">
        <v>15</v>
      </c>
      <c r="R1" s="171">
        <v>16</v>
      </c>
      <c r="S1" s="171">
        <v>17</v>
      </c>
      <c r="T1" s="171">
        <v>18</v>
      </c>
      <c r="U1" s="171">
        <v>19</v>
      </c>
      <c r="V1" s="171">
        <v>20</v>
      </c>
      <c r="W1" s="171">
        <v>21</v>
      </c>
      <c r="X1" s="171">
        <v>22</v>
      </c>
      <c r="Y1" s="171">
        <v>23</v>
      </c>
      <c r="Z1" s="171">
        <v>24</v>
      </c>
      <c r="AA1" s="172">
        <v>25</v>
      </c>
    </row>
    <row r="2" spans="1:27" s="1" customFormat="1" ht="30" customHeight="1" thickBot="1" x14ac:dyDescent="0.3">
      <c r="A2" s="173">
        <v>1</v>
      </c>
      <c r="B2" s="62">
        <v>3.7880056880807665E-3</v>
      </c>
      <c r="C2" s="62">
        <v>4.0749093446430899E-3</v>
      </c>
      <c r="D2" s="62">
        <v>4.3810600570846087E-3</v>
      </c>
      <c r="E2" s="62">
        <v>4.7075868368996526E-3</v>
      </c>
      <c r="F2" s="62">
        <v>5.0556766227263595E-3</v>
      </c>
      <c r="G2" s="62">
        <v>5.4265770444139631E-3</v>
      </c>
      <c r="H2" s="62">
        <v>5.8215993386514665E-3</v>
      </c>
      <c r="I2" s="62">
        <v>6.2421214279343084E-3</v>
      </c>
      <c r="J2" s="62">
        <v>6.6895911757763439E-3</v>
      </c>
      <c r="K2" s="62">
        <v>7.1655298323192243E-3</v>
      </c>
      <c r="L2" s="62">
        <v>7.6715356858621901E-3</v>
      </c>
      <c r="M2" s="62">
        <v>8.2092879373472562E-3</v>
      </c>
      <c r="N2" s="62">
        <v>8.7805508165019804E-3</v>
      </c>
      <c r="O2" s="62">
        <v>9.3871779601835577E-3</v>
      </c>
      <c r="P2" s="62">
        <v>1.0031117075503169E-2</v>
      </c>
      <c r="Q2" s="62">
        <v>1.0714414912560607E-2</v>
      </c>
      <c r="R2" s="62">
        <v>1.1439222574112385E-2</v>
      </c>
      <c r="S2" s="62">
        <v>1.2207801192261085E-2</v>
      </c>
      <c r="T2" s="62">
        <v>1.3022528005320905E-2</v>
      </c>
      <c r="U2" s="62">
        <v>1.3885902871424475E-2</v>
      </c>
      <c r="V2" s="62">
        <v>1.4800555259228829E-2</v>
      </c>
      <c r="W2" s="62">
        <v>1.5769251760305834E-2</v>
      </c>
      <c r="X2" s="62">
        <v>1.6794904172516913E-2</v>
      </c>
      <c r="Y2" s="62">
        <v>1.7880578208941327E-2</v>
      </c>
      <c r="Z2" s="62">
        <v>1.9029502892821366E-2</v>
      </c>
      <c r="AA2" s="164">
        <v>2.0245080705593582E-2</v>
      </c>
    </row>
    <row r="3" spans="1:27" s="1" customFormat="1" ht="30" customHeight="1" thickBot="1" x14ac:dyDescent="0.3">
      <c r="A3" s="173">
        <v>0.9</v>
      </c>
      <c r="B3" s="62">
        <v>3.4071301629323013E-3</v>
      </c>
      <c r="C3" s="62">
        <v>3.6650173469255226E-3</v>
      </c>
      <c r="D3" s="62">
        <v>3.9401787845127073E-3</v>
      </c>
      <c r="E3" s="62">
        <v>4.2336239486481051E-3</v>
      </c>
      <c r="F3" s="62">
        <v>4.5464135911755651E-3</v>
      </c>
      <c r="G3" s="62">
        <v>4.8796621273544324E-3</v>
      </c>
      <c r="H3" s="62">
        <v>5.234540145068205E-3</v>
      </c>
      <c r="I3" s="62">
        <v>5.6122770480313911E-3</v>
      </c>
      <c r="J3" s="62">
        <v>6.0141638431866406E-3</v>
      </c>
      <c r="K3" s="62">
        <v>6.4415560834470273E-3</v>
      </c>
      <c r="L3" s="62">
        <v>6.8958769779959052E-3</v>
      </c>
      <c r="M3" s="62">
        <v>7.3786206835206496E-3</v>
      </c>
      <c r="N3" s="62">
        <v>7.8913557910359807E-3</v>
      </c>
      <c r="O3" s="62">
        <v>8.4357290243620518E-3</v>
      </c>
      <c r="P3" s="62">
        <v>9.0134691678757789E-3</v>
      </c>
      <c r="Q3" s="62">
        <v>9.6263912428661697E-3</v>
      </c>
      <c r="R3" s="62">
        <v>1.0276400953715559E-2</v>
      </c>
      <c r="S3" s="62">
        <v>1.0965499427218044E-2</v>
      </c>
      <c r="T3" s="62">
        <v>1.1695788270657153E-2</v>
      </c>
      <c r="U3" s="62">
        <v>1.2469474976824498E-2</v>
      </c>
      <c r="V3" s="62">
        <v>1.3288878706997891E-2</v>
      </c>
      <c r="W3" s="62">
        <v>1.4156436486047398E-2</v>
      </c>
      <c r="X3" s="62">
        <v>1.5074709847336843E-2</v>
      </c>
      <c r="Y3" s="62">
        <v>1.6046391968984053E-2</v>
      </c>
      <c r="Z3" s="62">
        <v>1.7074315347382327E-2</v>
      </c>
      <c r="AA3" s="164">
        <v>1.8161460058728696E-2</v>
      </c>
    </row>
    <row r="4" spans="1:27" s="1" customFormat="1" ht="30" customHeight="1" thickBot="1" x14ac:dyDescent="0.3">
      <c r="A4" s="173">
        <v>0.8</v>
      </c>
      <c r="B4" s="62">
        <v>3.0267179829611811E-3</v>
      </c>
      <c r="C4" s="62">
        <v>3.2556617116206847E-3</v>
      </c>
      <c r="D4" s="62">
        <v>3.4999177081518457E-3</v>
      </c>
      <c r="E4" s="62">
        <v>3.7603774106129764E-3</v>
      </c>
      <c r="F4" s="62">
        <v>4.037977083921832E-3</v>
      </c>
      <c r="G4" s="62">
        <v>4.3336998489980662E-3</v>
      </c>
      <c r="H4" s="62">
        <v>4.6485778125548586E-3</v>
      </c>
      <c r="I4" s="62">
        <v>4.9836943047237205E-3</v>
      </c>
      <c r="J4" s="62">
        <v>5.3401862323583767E-3</v>
      </c>
      <c r="K4" s="62">
        <v>5.7192465565886188E-3</v>
      </c>
      <c r="L4" s="62">
        <v>6.1221269039896447E-3</v>
      </c>
      <c r="M4" s="62">
        <v>6.5501403216044682E-3</v>
      </c>
      <c r="N4" s="62">
        <v>7.0046641870129666E-3</v>
      </c>
      <c r="O4" s="62">
        <v>7.4871432856914825E-3</v>
      </c>
      <c r="P4" s="62">
        <v>7.9990930690605443E-3</v>
      </c>
      <c r="Q4" s="62">
        <v>8.5421031078865024E-3</v>
      </c>
      <c r="R4" s="62">
        <v>9.1178407570983479E-3</v>
      </c>
      <c r="S4" s="62">
        <v>9.7280550496181596E-3</v>
      </c>
      <c r="T4" s="62">
        <v>1.037458083849699E-2</v>
      </c>
      <c r="U4" s="62">
        <v>1.1059343208517324E-2</v>
      </c>
      <c r="V4" s="62">
        <v>1.1784362180486903E-2</v>
      </c>
      <c r="W4" s="62">
        <v>1.2551757733730977E-2</v>
      </c>
      <c r="X4" s="62">
        <v>1.3363755174815462E-2</v>
      </c>
      <c r="Y4" s="62">
        <v>1.4222690883332801E-2</v>
      </c>
      <c r="Z4" s="62">
        <v>1.5131018468687569E-2</v>
      </c>
      <c r="AA4" s="164">
        <v>1.6091315375268606E-2</v>
      </c>
    </row>
    <row r="5" spans="1:27" s="1" customFormat="1" ht="30" customHeight="1" thickBot="1" x14ac:dyDescent="0.3">
      <c r="A5" s="173">
        <v>0.7</v>
      </c>
      <c r="B5" s="62">
        <v>2.6467683031738414E-3</v>
      </c>
      <c r="C5" s="62">
        <v>2.8468413866348328E-3</v>
      </c>
      <c r="D5" s="62">
        <v>3.0602755202588333E-3</v>
      </c>
      <c r="E5" s="62">
        <v>3.2878455999769221E-3</v>
      </c>
      <c r="F5" s="62">
        <v>3.5303650904466542E-3</v>
      </c>
      <c r="G5" s="62">
        <v>3.7886877224933098E-3</v>
      </c>
      <c r="H5" s="62">
        <v>4.0637092699186165E-3</v>
      </c>
      <c r="I5" s="62">
        <v>4.3563694110418001E-3</v>
      </c>
      <c r="J5" s="62">
        <v>4.6676536808208657E-3</v>
      </c>
      <c r="K5" s="62">
        <v>4.9985955199300059E-3</v>
      </c>
      <c r="L5" s="62">
        <v>5.3502784277460972E-3</v>
      </c>
      <c r="M5" s="62">
        <v>5.7238382268291711E-3</v>
      </c>
      <c r="N5" s="62">
        <v>6.1204654471721867E-3</v>
      </c>
      <c r="O5" s="62">
        <v>6.5414078392520246E-3</v>
      </c>
      <c r="P5" s="62">
        <v>6.9879730257420827E-3</v>
      </c>
      <c r="Q5" s="62">
        <v>7.4615313026543074E-3</v>
      </c>
      <c r="R5" s="62">
        <v>7.9635186016740224E-3</v>
      </c>
      <c r="S5" s="62">
        <v>8.4954396265433559E-3</v>
      </c>
      <c r="T5" s="62">
        <v>9.0588711775480054E-3</v>
      </c>
      <c r="U5" s="62">
        <v>9.6554656794809058E-3</v>
      </c>
      <c r="V5" s="62">
        <v>1.0286954929905872E-2</v>
      </c>
      <c r="W5" s="62">
        <v>1.0955154086141429E-2</v>
      </c>
      <c r="X5" s="62">
        <v>1.1661965911144078E-2</v>
      </c>
      <c r="Y5" s="62">
        <v>1.240938530041219E-2</v>
      </c>
      <c r="Z5" s="62">
        <v>1.3199504114175359E-2</v>
      </c>
      <c r="AA5" s="164">
        <v>1.4034516341505017E-2</v>
      </c>
    </row>
    <row r="6" spans="1:27" s="1" customFormat="1" ht="30" customHeight="1" thickBot="1" x14ac:dyDescent="0.3">
      <c r="A6" s="173">
        <v>0.6</v>
      </c>
      <c r="B6" s="62">
        <v>2.2672802806301315E-3</v>
      </c>
      <c r="C6" s="62">
        <v>2.4385553226240596E-3</v>
      </c>
      <c r="D6" s="62">
        <v>2.6212509167645695E-3</v>
      </c>
      <c r="E6" s="62">
        <v>2.8160268988206647E-3</v>
      </c>
      <c r="F6" s="62">
        <v>3.0235756067470204E-3</v>
      </c>
      <c r="G6" s="62">
        <v>3.244623269636942E-3</v>
      </c>
      <c r="H6" s="62">
        <v>3.4799314574216977E-3</v>
      </c>
      <c r="I6" s="62">
        <v>3.730298595157098E-3</v>
      </c>
      <c r="J6" s="62">
        <v>3.9965615460754037E-3</v>
      </c>
      <c r="K6" s="62">
        <v>4.2795972679485778E-3</v>
      </c>
      <c r="L6" s="62">
        <v>4.580324547709862E-3</v>
      </c>
      <c r="M6" s="62">
        <v>4.8997058197187277E-3</v>
      </c>
      <c r="N6" s="62">
        <v>5.238749073531385E-3</v>
      </c>
      <c r="O6" s="62">
        <v>5.5985098575604452E-3</v>
      </c>
      <c r="P6" s="62">
        <v>5.9800933855763986E-3</v>
      </c>
      <c r="Q6" s="62">
        <v>6.3846567536247137E-3</v>
      </c>
      <c r="R6" s="62">
        <v>6.8134112756116846E-3</v>
      </c>
      <c r="S6" s="62">
        <v>7.2676249465544272E-3</v>
      </c>
      <c r="T6" s="62">
        <v>7.7486250433024236E-3</v>
      </c>
      <c r="U6" s="62">
        <v>8.2578008734270486E-3</v>
      </c>
      <c r="V6" s="62">
        <v>8.796606683949203E-3</v>
      </c>
      <c r="W6" s="62">
        <v>9.3665647426427068E-3</v>
      </c>
      <c r="X6" s="62">
        <v>9.9692686058221337E-3</v>
      </c>
      <c r="Y6" s="62">
        <v>1.0606386587810069E-2</v>
      </c>
      <c r="Z6" s="62">
        <v>1.1279665448692215E-2</v>
      </c>
      <c r="AA6" s="164">
        <v>1.1990934318523999E-2</v>
      </c>
    </row>
    <row r="7" spans="1:27" s="1" customFormat="1" ht="30" customHeight="1" thickBot="1" x14ac:dyDescent="0.3">
      <c r="A7" s="173">
        <v>0.5</v>
      </c>
      <c r="B7" s="62">
        <v>1.8882530744370844E-3</v>
      </c>
      <c r="C7" s="62">
        <v>2.0308024729852972E-3</v>
      </c>
      <c r="D7" s="62">
        <v>2.1828425972611437E-3</v>
      </c>
      <c r="E7" s="62">
        <v>2.3449196941045265E-3</v>
      </c>
      <c r="F7" s="62">
        <v>2.5176066353090379E-3</v>
      </c>
      <c r="G7" s="62">
        <v>2.701504020836513E-3</v>
      </c>
      <c r="H7" s="62">
        <v>2.8972413267279898E-3</v>
      </c>
      <c r="I7" s="62">
        <v>3.1054781003064602E-3</v>
      </c>
      <c r="J7" s="62">
        <v>3.3269052054884281E-3</v>
      </c>
      <c r="K7" s="62">
        <v>3.5622461212625293E-3</v>
      </c>
      <c r="L7" s="62">
        <v>3.8122582966557588E-3</v>
      </c>
      <c r="M7" s="62">
        <v>4.077734565793664E-3</v>
      </c>
      <c r="N7" s="62">
        <v>4.35950462697133E-3</v>
      </c>
      <c r="O7" s="62">
        <v>4.6584365899901168E-3</v>
      </c>
      <c r="P7" s="62">
        <v>4.9754385963831785E-3</v>
      </c>
      <c r="Q7" s="62">
        <v>5.3114605175530148E-3</v>
      </c>
      <c r="R7" s="62">
        <v>5.6674957362803542E-3</v>
      </c>
      <c r="S7" s="62">
        <v>6.0445830175387188E-3</v>
      </c>
      <c r="T7" s="62">
        <v>6.4438084750660235E-3</v>
      </c>
      <c r="U7" s="62">
        <v>6.8663076407088587E-3</v>
      </c>
      <c r="V7" s="62">
        <v>7.3132676441698295E-3</v>
      </c>
      <c r="W7" s="62">
        <v>7.7859295114598246E-3</v>
      </c>
      <c r="X7" s="62">
        <v>8.2855905910895998E-3</v>
      </c>
      <c r="Y7" s="62">
        <v>8.8136071178361378E-3</v>
      </c>
      <c r="Z7" s="62">
        <v>9.3713969247948004E-3</v>
      </c>
      <c r="AA7" s="164">
        <v>9.9604423153864946E-3</v>
      </c>
    </row>
    <row r="8" spans="1:27" s="1" customFormat="1" ht="30" customHeight="1" thickBot="1" x14ac:dyDescent="0.3">
      <c r="A8" s="173">
        <v>0.4</v>
      </c>
      <c r="B8" s="62">
        <v>1.5096858457427035E-3</v>
      </c>
      <c r="C8" s="62">
        <v>1.6235817938473893E-3</v>
      </c>
      <c r="D8" s="62">
        <v>1.7450492649889991E-3</v>
      </c>
      <c r="E8" s="62">
        <v>1.8745223776500549E-3</v>
      </c>
      <c r="F8" s="62">
        <v>2.0124561850816906E-3</v>
      </c>
      <c r="G8" s="62">
        <v>2.1593275150729816E-3</v>
      </c>
      <c r="H8" s="62">
        <v>2.3156358408499924E-3</v>
      </c>
      <c r="I8" s="62">
        <v>2.4819041847169701E-3</v>
      </c>
      <c r="J8" s="62">
        <v>2.6586800561853889E-3</v>
      </c>
      <c r="K8" s="62">
        <v>2.8465364264813205E-3</v>
      </c>
      <c r="L8" s="62">
        <v>3.0460727414786531E-3</v>
      </c>
      <c r="M8" s="62">
        <v>3.2579159752764647E-3</v>
      </c>
      <c r="N8" s="62">
        <v>3.4827217268238353E-3</v>
      </c>
      <c r="O8" s="62">
        <v>3.7211753621962645E-3</v>
      </c>
      <c r="P8" s="62">
        <v>3.9739932053458882E-3</v>
      </c>
      <c r="Q8" s="62">
        <v>4.2419237803838989E-3</v>
      </c>
      <c r="R8" s="62">
        <v>4.5257491087101068E-3</v>
      </c>
      <c r="S8" s="62">
        <v>4.8262860645828208E-3</v>
      </c>
      <c r="T8" s="62">
        <v>5.1443877930239723E-3</v>
      </c>
      <c r="U8" s="62">
        <v>5.4809451942822605E-3</v>
      </c>
      <c r="V8" s="62">
        <v>5.8368884794325641E-3</v>
      </c>
      <c r="W8" s="62">
        <v>6.2131888020764275E-3</v>
      </c>
      <c r="X8" s="62">
        <v>6.6108599715279199E-3</v>
      </c>
      <c r="Y8" s="62">
        <v>7.0309602533255213E-3</v>
      </c>
      <c r="Z8" s="62">
        <v>7.4745942634068434E-3</v>
      </c>
      <c r="AA8" s="164">
        <v>7.9429149628226295E-3</v>
      </c>
    </row>
    <row r="9" spans="1:27" s="1" customFormat="1" ht="30" customHeight="1" thickBot="1" x14ac:dyDescent="0.3">
      <c r="A9" s="173">
        <v>0.3</v>
      </c>
      <c r="B9" s="62">
        <v>1.131577757729776E-3</v>
      </c>
      <c r="C9" s="62">
        <v>1.2168922440621763E-3</v>
      </c>
      <c r="D9" s="62">
        <v>1.3078696268241489E-3</v>
      </c>
      <c r="E9" s="62">
        <v>1.4048333461217156E-3</v>
      </c>
      <c r="F9" s="62">
        <v>1.5081222714507208E-3</v>
      </c>
      <c r="G9" s="62">
        <v>1.6180912998635399E-3</v>
      </c>
      <c r="H9" s="62">
        <v>1.7351119740960533E-3</v>
      </c>
      <c r="I9" s="62">
        <v>1.8595731215312503E-3</v>
      </c>
      <c r="J9" s="62">
        <v>1.9918815149452844E-3</v>
      </c>
      <c r="K9" s="62">
        <v>2.1324625560571625E-3</v>
      </c>
      <c r="L9" s="62">
        <v>2.281760982984857E-3</v>
      </c>
      <c r="M9" s="62">
        <v>2.440241602799272E-3</v>
      </c>
      <c r="N9" s="62">
        <v>2.6083900504632221E-3</v>
      </c>
      <c r="O9" s="62">
        <v>2.786713575546385E-3</v>
      </c>
      <c r="P9" s="62">
        <v>2.9757418582194522E-3</v>
      </c>
      <c r="Q9" s="62">
        <v>3.1760278561520031E-3</v>
      </c>
      <c r="R9" s="62">
        <v>3.3881486840699158E-3</v>
      </c>
      <c r="S9" s="62">
        <v>3.6127065278700374E-3</v>
      </c>
      <c r="T9" s="62">
        <v>3.8503295953429772E-3</v>
      </c>
      <c r="U9" s="62">
        <v>4.1016731057208133E-3</v>
      </c>
      <c r="V9" s="62">
        <v>4.3674203204453043E-3</v>
      </c>
      <c r="W9" s="62">
        <v>4.6482836177459659E-3</v>
      </c>
      <c r="X9" s="62">
        <v>4.9450056138262352E-3</v>
      </c>
      <c r="Y9" s="62">
        <v>5.2583603336823328E-3</v>
      </c>
      <c r="Z9" s="62">
        <v>5.5891544348236916E-3</v>
      </c>
      <c r="AA9" s="164">
        <v>5.9382284874282864E-3</v>
      </c>
    </row>
    <row r="10" spans="1:27" s="1" customFormat="1" ht="30" customHeight="1" thickBot="1" x14ac:dyDescent="0.3">
      <c r="A10" s="173">
        <v>0.2</v>
      </c>
      <c r="B10" s="62">
        <v>7.5392797560970592E-4</v>
      </c>
      <c r="C10" s="62">
        <v>8.1073278519562476E-4</v>
      </c>
      <c r="D10" s="62">
        <v>8.7130239326543932E-4</v>
      </c>
      <c r="E10" s="62">
        <v>9.3585100100867927E-4</v>
      </c>
      <c r="F10" s="62">
        <v>1.0046029162126431E-3</v>
      </c>
      <c r="G10" s="62">
        <v>1.0777929312246379E-3</v>
      </c>
      <c r="H10" s="62">
        <v>1.1556667120179009E-3</v>
      </c>
      <c r="I10" s="62">
        <v>1.2384811987332196E-3</v>
      </c>
      <c r="J10" s="62">
        <v>1.3265050180958763E-3</v>
      </c>
      <c r="K10" s="62">
        <v>1.420018908137521E-3</v>
      </c>
      <c r="L10" s="62">
        <v>1.5193161556850492E-3</v>
      </c>
      <c r="M10" s="62">
        <v>1.6247030471138973E-3</v>
      </c>
      <c r="N10" s="62">
        <v>1.7364993329012173E-3</v>
      </c>
      <c r="O10" s="62">
        <v>1.8550387065557246E-3</v>
      </c>
      <c r="P10" s="62">
        <v>1.9806692985455641E-3</v>
      </c>
      <c r="Q10" s="62">
        <v>2.1137541858936948E-3</v>
      </c>
      <c r="R10" s="62">
        <v>2.2546719181620826E-3</v>
      </c>
      <c r="S10" s="62">
        <v>2.4038170606021894E-3</v>
      </c>
      <c r="T10" s="62">
        <v>2.561600755309242E-3</v>
      </c>
      <c r="U10" s="62">
        <v>2.7284513012829316E-3</v>
      </c>
      <c r="V10" s="62">
        <v>2.9048147543668857E-3</v>
      </c>
      <c r="W10" s="62">
        <v>3.0911555481145624E-3</v>
      </c>
      <c r="X10" s="62">
        <v>3.2879571367099595E-3</v>
      </c>
      <c r="Y10" s="62">
        <v>3.4957226611585374E-3</v>
      </c>
      <c r="Z10" s="62">
        <v>3.7149756400572257E-3</v>
      </c>
      <c r="AA10" s="164">
        <v>3.9462606863527724E-3</v>
      </c>
    </row>
    <row r="11" spans="1:27" s="1" customFormat="1" ht="30" customHeight="1" thickBot="1" x14ac:dyDescent="0.3">
      <c r="A11" s="173">
        <v>0.1</v>
      </c>
      <c r="B11" s="62">
        <v>3.7673566661637061E-4</v>
      </c>
      <c r="C11" s="62">
        <v>4.0510238151898748E-4</v>
      </c>
      <c r="D11" s="62">
        <v>9.3585100100867927E-4</v>
      </c>
      <c r="E11" s="62">
        <v>4.675737486066877E-4</v>
      </c>
      <c r="F11" s="62">
        <v>5.0189614754887529E-4</v>
      </c>
      <c r="G11" s="62">
        <v>5.3842997363519416E-4</v>
      </c>
      <c r="H11" s="62">
        <v>5.7729705135846734E-4</v>
      </c>
      <c r="I11" s="62">
        <v>6.1862471907429102E-4</v>
      </c>
      <c r="J11" s="62">
        <v>6.6254602140957883E-4</v>
      </c>
      <c r="K11" s="62">
        <v>7.0919990641862894E-4</v>
      </c>
      <c r="L11" s="62">
        <v>7.5873142758869688E-4</v>
      </c>
      <c r="M11" s="62">
        <v>8.1129195080407849E-4</v>
      </c>
      <c r="N11" s="62">
        <v>8.6703936638523325E-4</v>
      </c>
      <c r="O11" s="62">
        <v>9.2613830632781269E-4</v>
      </c>
      <c r="P11" s="62">
        <v>9.8876036687544494E-4</v>
      </c>
      <c r="Q11" s="62">
        <v>1.0550843365699223E-3</v>
      </c>
      <c r="R11" s="62">
        <v>1.1252964299329885E-3</v>
      </c>
      <c r="S11" s="62">
        <v>1.1995905269454612E-3</v>
      </c>
      <c r="T11" s="62">
        <v>1.2781684185016893E-3</v>
      </c>
      <c r="U11" s="62">
        <v>1.3612400580307799E-3</v>
      </c>
      <c r="V11" s="62">
        <v>1.4490238194902881E-3</v>
      </c>
      <c r="W11" s="62">
        <v>1.5417467619535815E-3</v>
      </c>
      <c r="X11" s="62">
        <v>1.6396449010286078E-3</v>
      </c>
      <c r="Y11" s="62">
        <v>1.7429634873635548E-3</v>
      </c>
      <c r="Z11" s="62">
        <v>1.8519572925140512E-3</v>
      </c>
      <c r="AA11" s="164">
        <v>1.966890902466779E-3</v>
      </c>
    </row>
    <row r="12" spans="1:27" s="1" customFormat="1" ht="30" customHeight="1" thickBot="1" x14ac:dyDescent="0.3">
      <c r="A12" s="174">
        <v>0</v>
      </c>
      <c r="B12" s="175">
        <v>0</v>
      </c>
      <c r="C12" s="175">
        <v>0</v>
      </c>
      <c r="D12" s="175">
        <v>0</v>
      </c>
      <c r="E12" s="175">
        <v>0</v>
      </c>
      <c r="F12" s="175">
        <v>0</v>
      </c>
      <c r="G12" s="175">
        <v>0</v>
      </c>
      <c r="H12" s="175">
        <v>0</v>
      </c>
      <c r="I12" s="175">
        <v>0</v>
      </c>
      <c r="J12" s="175">
        <v>0</v>
      </c>
      <c r="K12" s="175">
        <v>0</v>
      </c>
      <c r="L12" s="175">
        <v>0</v>
      </c>
      <c r="M12" s="175">
        <v>0</v>
      </c>
      <c r="N12" s="175">
        <v>0</v>
      </c>
      <c r="O12" s="175">
        <v>0</v>
      </c>
      <c r="P12" s="175">
        <v>0</v>
      </c>
      <c r="Q12" s="175">
        <v>0</v>
      </c>
      <c r="R12" s="175">
        <v>0</v>
      </c>
      <c r="S12" s="175">
        <v>0</v>
      </c>
      <c r="T12" s="175">
        <v>0</v>
      </c>
      <c r="U12" s="175">
        <v>0</v>
      </c>
      <c r="V12" s="175">
        <v>0</v>
      </c>
      <c r="W12" s="175">
        <v>0</v>
      </c>
      <c r="X12" s="175">
        <v>0</v>
      </c>
      <c r="Y12" s="175">
        <v>0</v>
      </c>
      <c r="Z12" s="175">
        <v>0</v>
      </c>
      <c r="AA12" s="176">
        <v>0</v>
      </c>
    </row>
    <row r="13" spans="1:27" ht="15.75" thickTop="1" x14ac:dyDescent="0.25">
      <c r="A13" s="63"/>
    </row>
    <row r="14" spans="1:27" x14ac:dyDescent="0.25">
      <c r="A14" s="63"/>
    </row>
    <row r="15" spans="1:27" x14ac:dyDescent="0.25">
      <c r="A15" s="63"/>
    </row>
    <row r="16" spans="1:27" x14ac:dyDescent="0.25">
      <c r="A16" s="63"/>
    </row>
    <row r="17" spans="1:37" x14ac:dyDescent="0.25">
      <c r="A17" s="63"/>
    </row>
    <row r="18" spans="1:37" x14ac:dyDescent="0.25">
      <c r="A18" s="63"/>
    </row>
    <row r="19" spans="1:37" x14ac:dyDescent="0.25">
      <c r="A19" s="63"/>
    </row>
    <row r="20" spans="1:37" x14ac:dyDescent="0.25">
      <c r="A20" s="63"/>
    </row>
    <row r="21" spans="1:37" x14ac:dyDescent="0.25">
      <c r="A21" s="63"/>
    </row>
    <row r="22" spans="1:37" x14ac:dyDescent="0.25">
      <c r="B22" s="177"/>
      <c r="C22" s="8"/>
      <c r="D22" s="177"/>
      <c r="E22" s="8"/>
      <c r="F22" s="177"/>
      <c r="G22" s="8"/>
      <c r="H22" s="177"/>
      <c r="I22" s="8"/>
      <c r="J22" s="177"/>
      <c r="K22" s="8"/>
      <c r="L22" s="177"/>
      <c r="M22" s="8"/>
      <c r="N22" s="177"/>
      <c r="O22" s="8"/>
      <c r="P22" s="177"/>
      <c r="Q22" s="8"/>
      <c r="R22" s="177"/>
      <c r="S22" s="8"/>
      <c r="T22" s="177"/>
      <c r="U22" s="8"/>
      <c r="V22" s="177"/>
      <c r="W22" s="8"/>
      <c r="X22" s="177"/>
      <c r="Y22" s="8"/>
      <c r="Z22" s="177"/>
      <c r="AA22" s="8"/>
      <c r="AB22" s="177"/>
      <c r="AC22" s="8"/>
      <c r="AD22" s="177"/>
      <c r="AE22" s="8"/>
      <c r="AF22" s="177"/>
      <c r="AG22" s="8"/>
      <c r="AH22" s="177"/>
      <c r="AI22" s="8"/>
      <c r="AJ22" s="177"/>
      <c r="AK22" s="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Etude Thermique 3,0</vt:lpstr>
      <vt:lpstr>Température de point de rosée</vt:lpstr>
      <vt:lpstr>Nomenclature + Rsx Murs</vt:lpstr>
      <vt:lpstr>Correspondance Diagramme</vt:lpstr>
      <vt:lpstr>Corresp Rosée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Emeric BERRUBE</dc:creator>
  <cp:lastModifiedBy>Emeric BERRUBE</cp:lastModifiedBy>
  <dcterms:created xsi:type="dcterms:W3CDTF">2025-03-17T12:28:53Z</dcterms:created>
  <dcterms:modified xsi:type="dcterms:W3CDTF">2025-03-26T14:16:47Z</dcterms:modified>
</cp:coreProperties>
</file>