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ber\Desktop\"/>
    </mc:Choice>
  </mc:AlternateContent>
  <xr:revisionPtr revIDLastSave="0" documentId="13_ncr:1_{8B2A61A6-53C5-4606-9425-5DCB62895BBF}" xr6:coauthVersionLast="47" xr6:coauthVersionMax="47" xr10:uidLastSave="{00000000-0000-0000-0000-000000000000}"/>
  <bookViews>
    <workbookView xWindow="4920" yWindow="795" windowWidth="16845" windowHeight="13530" tabRatio="740" xr2:uid="{B1BE178C-0574-4FD7-B324-AEC4A8199212}"/>
  </bookViews>
  <sheets>
    <sheet name="Mode d'Emploi" sheetId="5" r:id="rId1"/>
    <sheet name="FORMULAIRE DE SAISIE" sheetId="1" r:id="rId2"/>
    <sheet name="RECHERCHE PAR MESSE" sheetId="4" r:id="rId3"/>
    <sheet name="RECHERCHE PAR DATE" sheetId="7" r:id="rId4"/>
    <sheet name="DONNEES" sheetId="3" r:id="rId5"/>
    <sheet name="LISTE" sheetId="2" state="hidden" r:id="rId6"/>
  </sheets>
  <definedNames>
    <definedName name="Anmnèse">DONNEES!$M:$M</definedName>
    <definedName name="Année">LISTE!$B$4:$B$7</definedName>
    <definedName name="Archives">BasedeDonnées[]</definedName>
    <definedName name="Calendrier_liturgique">LISTE!$D$2:$D$168</definedName>
    <definedName name="Célébration">DONNEES!$A:$A</definedName>
    <definedName name="Clocher">LISTE!$F$4:$F$9</definedName>
    <definedName name="Communion">DONNEES!$Q:$Q</definedName>
    <definedName name="Date">BasedeDonnées[[#All],[Date]]</definedName>
    <definedName name="Doxologie">DONNEES!$N:$N</definedName>
    <definedName name="Envoi">DONNEES!$S:$S</definedName>
    <definedName name="Fraction">DONNEES!$P:$P</definedName>
    <definedName name="Gloria">DONNEES!$G:$G</definedName>
    <definedName name="Lieu">BasedeDonnées[Lieu]</definedName>
    <definedName name="Pardon">DONNEES!$F:$F</definedName>
    <definedName name="Postcommunion">DONNEES!$R:$R</definedName>
    <definedName name="Psaume">DONNEES!$H:$H</definedName>
    <definedName name="PU">DONNEES!$J:$J</definedName>
    <definedName name="Sanctus">DONNEES!$L:$L</definedName>
    <definedName name="ZoneImp1">'FORMULAIRE DE SAISIE'!$B$3:$E$36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7" l="1"/>
  <c r="C34" i="7" s="1"/>
  <c r="C36" i="4"/>
  <c r="D4" i="4"/>
  <c r="C41" i="4"/>
  <c r="C35" i="4"/>
  <c r="C34" i="4"/>
  <c r="C33" i="4"/>
  <c r="C30" i="4"/>
  <c r="C29" i="4"/>
  <c r="C28" i="4"/>
  <c r="C27" i="4"/>
  <c r="C24" i="4"/>
  <c r="C21" i="4"/>
  <c r="C19" i="4"/>
  <c r="C15" i="4"/>
  <c r="C14" i="4"/>
  <c r="C13" i="4"/>
  <c r="C15" i="7" l="1"/>
  <c r="C14" i="7"/>
  <c r="C19" i="7"/>
  <c r="C13" i="7"/>
  <c r="C29" i="7"/>
  <c r="C32" i="7"/>
  <c r="C33" i="7"/>
  <c r="C24" i="7"/>
  <c r="C28" i="7"/>
  <c r="C21" i="7"/>
  <c r="C31" i="7"/>
  <c r="C38" i="7"/>
  <c r="C30" i="7"/>
  <c r="C27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Gérard Berthaud</author>
  </authors>
  <commentList>
    <comment ref="C4" authorId="0" shapeId="0" xr:uid="{B7A3A004-883E-4E99-947E-A76C97245104}">
      <text>
        <r>
          <rPr>
            <b/>
            <sz val="11"/>
            <color indexed="81"/>
            <rFont val="Tahoma"/>
            <family val="2"/>
          </rPr>
          <t>Choisir une célébration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" authorId="0" shapeId="0" xr:uid="{6B25E728-4A2C-43BC-AE79-10AD810DC5B6}">
      <text>
        <r>
          <rPr>
            <b/>
            <sz val="9"/>
            <color indexed="81"/>
            <rFont val="Tahoma"/>
            <family val="2"/>
          </rPr>
          <t>A remplir à la demande en fonction du thème du jour ou du mois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 shapeId="0" xr:uid="{C180B494-5E26-43CC-811C-0E2D0897606F}">
      <text>
        <r>
          <rPr>
            <b/>
            <sz val="9"/>
            <color indexed="81"/>
            <rFont val="Tahoma"/>
            <family val="2"/>
          </rPr>
          <t>Sélectioner un célébrant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 xr:uid="{F7D0AA76-0116-4491-9F81-1545F3957816}">
      <text>
        <r>
          <rPr>
            <b/>
            <sz val="9"/>
            <color indexed="81"/>
            <rFont val="Tahoma"/>
            <family val="2"/>
          </rPr>
          <t>Saisir le ou les animateurs</t>
        </r>
      </text>
    </comment>
    <comment ref="C8" authorId="0" shapeId="0" xr:uid="{7DC34861-7823-4A2A-83ED-5B914E81CBA0}">
      <text>
        <r>
          <rPr>
            <b/>
            <sz val="9"/>
            <color indexed="81"/>
            <rFont val="Tahoma"/>
            <family val="2"/>
          </rPr>
          <t>Sélectionner un Organiste</t>
        </r>
      </text>
    </comment>
    <comment ref="C9" authorId="0" shapeId="0" xr:uid="{670DE185-AB4D-4623-8F88-112716F305E6}">
      <text>
        <r>
          <rPr>
            <b/>
            <sz val="9"/>
            <color indexed="81"/>
            <rFont val="Tahoma"/>
            <family val="2"/>
          </rPr>
          <t>Saisir un chantre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Gérard Berthaud</author>
  </authors>
  <commentList>
    <comment ref="D4" authorId="0" shapeId="0" xr:uid="{53D09F2A-AF32-43B6-B8D4-C39CF8E63F96}">
      <text>
        <r>
          <rPr>
            <sz val="9"/>
            <color indexed="81"/>
            <rFont val="Tahoma"/>
            <family val="2"/>
          </rPr>
          <t xml:space="preserve">Sékéctionner une date
</t>
        </r>
      </text>
    </comment>
    <comment ref="C5" authorId="0" shapeId="0" xr:uid="{542AD4A8-BAAF-43C5-93B4-BE143534AC19}">
      <text>
        <r>
          <rPr>
            <b/>
            <sz val="9"/>
            <color indexed="81"/>
            <rFont val="Tahoma"/>
            <family val="2"/>
          </rPr>
          <t>A remplir à la demande en fonction du thème du jour ou du mois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 shapeId="0" xr:uid="{A808269B-5F89-4FE7-AF37-9259CEA85131}">
      <text>
        <r>
          <rPr>
            <b/>
            <sz val="9"/>
            <color indexed="81"/>
            <rFont val="Tahoma"/>
            <family val="2"/>
          </rPr>
          <t>Sélectioner un célébrant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 xr:uid="{C523DE3F-627A-44F0-B4EF-DBF9285F1AD0}">
      <text>
        <r>
          <rPr>
            <b/>
            <sz val="9"/>
            <color indexed="81"/>
            <rFont val="Tahoma"/>
            <family val="2"/>
          </rPr>
          <t>Saisir le ou les animateurs</t>
        </r>
      </text>
    </comment>
    <comment ref="C8" authorId="0" shapeId="0" xr:uid="{94E64F42-F59C-4ECC-9AF7-26B95B4C4D63}">
      <text>
        <r>
          <rPr>
            <b/>
            <sz val="9"/>
            <color indexed="81"/>
            <rFont val="Tahoma"/>
            <family val="2"/>
          </rPr>
          <t>Sélectionner un Organiste</t>
        </r>
      </text>
    </comment>
    <comment ref="C9" authorId="0" shapeId="0" xr:uid="{944156CF-78D6-45B4-AD17-9C7F5BEFEE95}">
      <text>
        <r>
          <rPr>
            <b/>
            <sz val="9"/>
            <color indexed="81"/>
            <rFont val="Tahoma"/>
            <family val="2"/>
          </rPr>
          <t>Saisir un chantre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<sst xmlns="http://schemas.openxmlformats.org/spreadsheetml/2006/main" count="351" uniqueCount="171">
  <si>
    <t>Célébration</t>
  </si>
  <si>
    <t>Année</t>
  </si>
  <si>
    <t>A</t>
  </si>
  <si>
    <t>Date</t>
  </si>
  <si>
    <t>Lieu</t>
  </si>
  <si>
    <t>Eybens</t>
  </si>
  <si>
    <t>Rites Initiaux</t>
  </si>
  <si>
    <t>Entrée</t>
  </si>
  <si>
    <t>Pardon</t>
  </si>
  <si>
    <t>Gloria</t>
  </si>
  <si>
    <t>Liturgie de la parole</t>
  </si>
  <si>
    <t>1ere lecture</t>
  </si>
  <si>
    <t>Psaume</t>
  </si>
  <si>
    <t>2ème lecture</t>
  </si>
  <si>
    <t>Acclamation</t>
  </si>
  <si>
    <t>Evangile</t>
  </si>
  <si>
    <t>Credo</t>
  </si>
  <si>
    <t>PU</t>
  </si>
  <si>
    <t>Liturgie Eucharistique</t>
  </si>
  <si>
    <t>Offertoire</t>
  </si>
  <si>
    <t>Sanctus</t>
  </si>
  <si>
    <t>Anamnèse</t>
  </si>
  <si>
    <t>Doxologie</t>
  </si>
  <si>
    <t>Notre Père</t>
  </si>
  <si>
    <t>Fraction</t>
  </si>
  <si>
    <t>Communion</t>
  </si>
  <si>
    <t>Postcommunion</t>
  </si>
  <si>
    <t>Rite de conclusion</t>
  </si>
  <si>
    <t>Bénédiction</t>
  </si>
  <si>
    <t>Envoi</t>
  </si>
  <si>
    <t>Déroulement</t>
  </si>
  <si>
    <t>Missel</t>
  </si>
  <si>
    <t>B</t>
  </si>
  <si>
    <t>C</t>
  </si>
  <si>
    <t>*</t>
  </si>
  <si>
    <t>Calendrier_Liturgique</t>
  </si>
  <si>
    <t>Clocher</t>
  </si>
  <si>
    <t>St Marc</t>
  </si>
  <si>
    <t>Poisat</t>
  </si>
  <si>
    <t>St François</t>
  </si>
  <si>
    <t>Bresson</t>
  </si>
  <si>
    <t>1er dimanche de l'Avent, année A</t>
  </si>
  <si>
    <t>2e dimanche de l'Avent, année A</t>
  </si>
  <si>
    <t>3e dimanche de l'Avent, année A</t>
  </si>
  <si>
    <t>4e dimanche de l'Avent, année A</t>
  </si>
  <si>
    <t>Noël, messe de la nuit, années A, B et C</t>
  </si>
  <si>
    <t>Noël, messe du jour, années A, B et C</t>
  </si>
  <si>
    <t>Sainte Marie, Mère de Dieu, 1er janvier, années A, B et C</t>
  </si>
  <si>
    <t>Épiphanie, années A, B et C</t>
  </si>
  <si>
    <t>2e dimanche du temps ordinaire, année A</t>
  </si>
  <si>
    <t>3e dimanche du temps ordinaire, année A</t>
  </si>
  <si>
    <t>4e dimanche du temps ordinaire, année A</t>
  </si>
  <si>
    <t>5e dimanche du temps ordinaire, année A</t>
  </si>
  <si>
    <t>6e dimanche du temps ordinaire, année A</t>
  </si>
  <si>
    <t>7e dimanche du temps ordinaire, année A</t>
  </si>
  <si>
    <t>Mercredi des Cendres, années A, B et C</t>
  </si>
  <si>
    <t>1e dimanche de Carême, année A</t>
  </si>
  <si>
    <t>2e dimanche de Carême, année A</t>
  </si>
  <si>
    <t>3e dimanche de Carême, année A</t>
  </si>
  <si>
    <t>4e dimanche de Carême, année A</t>
  </si>
  <si>
    <t>5e dimanche de Carême, année A</t>
  </si>
  <si>
    <t>Dimanche des Rameaux, années A, B et C</t>
  </si>
  <si>
    <t>Jeudi Saint, années A, B et C</t>
  </si>
  <si>
    <t>Vendredi Saint, années A, B et C</t>
  </si>
  <si>
    <t>Dimanche de Pâques, années A, B et C</t>
  </si>
  <si>
    <t>2e dimanche de Pâques (ou dimanche de la Divine Miséricorde), année A</t>
  </si>
  <si>
    <t>3e dimanche de Pâques, année A</t>
  </si>
  <si>
    <t>4e dimanche de Pâques, année A</t>
  </si>
  <si>
    <t>5e dimanche de Pâques, année A</t>
  </si>
  <si>
    <t>6e dimanche de Pâques, année A</t>
  </si>
  <si>
    <t>Ascension, années A, B et C</t>
  </si>
  <si>
    <t>7e dimanche de Pâques, année A</t>
  </si>
  <si>
    <t>Pentecôte, années A, B et C</t>
  </si>
  <si>
    <t>La Sainte Trinité, année A</t>
  </si>
  <si>
    <t>Le Saint-Sacrement du Corps et du Sang du Christ, année A</t>
  </si>
  <si>
    <t>11e dimanche du temps ordinaire, année A</t>
  </si>
  <si>
    <t>12e dimanche du temps ordinaire, année A</t>
  </si>
  <si>
    <t>13e dimanche du temps ordinaire, année A</t>
  </si>
  <si>
    <t>14e dimanche du temps ordinaire, année A</t>
  </si>
  <si>
    <t>15e dimanche du temps ordinaire, année A</t>
  </si>
  <si>
    <t>16e dimanche du temps ordinaire, année A</t>
  </si>
  <si>
    <t>17e dimanche du temps ordinaire, année A</t>
  </si>
  <si>
    <t>Transfiguration du Seigneur, 6 août, années A, B et C</t>
  </si>
  <si>
    <t>19e dimanche du temps ordinaire, année A</t>
  </si>
  <si>
    <t>Assomption de la Vierge Marie, 15 août, années A, B et C</t>
  </si>
  <si>
    <t>20e dimanche du temps ordinaire, année A</t>
  </si>
  <si>
    <t>21e dimanche du temps ordinaire, année A</t>
  </si>
  <si>
    <t>22e dimanche du temps ordinaire, année A</t>
  </si>
  <si>
    <t>23e dimanche du temps ordinaire, année A</t>
  </si>
  <si>
    <t>24e dimanche du temps ordinaire, année A</t>
  </si>
  <si>
    <t>25e dimanche du temps ordinaire, année A</t>
  </si>
  <si>
    <t>26e dimanche du temps ordinaire, année A</t>
  </si>
  <si>
    <t>27e dimanche du temps ordinaire, année A</t>
  </si>
  <si>
    <t>28e dimanche du temps ordinaire, année A</t>
  </si>
  <si>
    <t>29e dimanche du temps ordinaire, année A</t>
  </si>
  <si>
    <t>30e dimanche du temps ordinaire, année A</t>
  </si>
  <si>
    <t>Tous les Saints, 1e novembre, années A, B et C</t>
  </si>
  <si>
    <t>31e dimanche du temps ordinaire, année A</t>
  </si>
  <si>
    <t>32e dimanche du temps ordinaire, année A</t>
  </si>
  <si>
    <t>33e dimanche du temps ordinaire, année A</t>
  </si>
  <si>
    <t>Le Christ, Roi de l'univers, année A</t>
  </si>
  <si>
    <t>1er dimanche de l'Avent, année B</t>
  </si>
  <si>
    <t>2e dimanche de l'Avent, année B</t>
  </si>
  <si>
    <t>3e dimanche de l'Avent, année B</t>
  </si>
  <si>
    <t>Année A</t>
  </si>
  <si>
    <t>Année B</t>
  </si>
  <si>
    <t>Année C</t>
  </si>
  <si>
    <t>1er dimanche de l'Avent, année C</t>
  </si>
  <si>
    <t>Veillée pascale années A, B et C</t>
  </si>
  <si>
    <t>4e dimanche de l'Avent, année B</t>
  </si>
  <si>
    <t>2e dimanche du temps ordinaire, année B</t>
  </si>
  <si>
    <t>Chants et Référence</t>
  </si>
  <si>
    <t>Chants et Références</t>
  </si>
  <si>
    <t>3 - indiquer le clocher avec le menu déroulant</t>
  </si>
  <si>
    <t>4 - renseigner les différentes  cases en se déplaçant avec la touche TAB</t>
  </si>
  <si>
    <t>E13-95 Préparez le chemin</t>
  </si>
  <si>
    <t>A220-1</t>
  </si>
  <si>
    <t>non</t>
  </si>
  <si>
    <t>Ps 24</t>
  </si>
  <si>
    <t>CL1</t>
  </si>
  <si>
    <t>EYU10 Exauce-nous Seigneur de gloire</t>
  </si>
  <si>
    <t xml:space="preserve">AL10-06 </t>
  </si>
  <si>
    <t>Messe en Do de Bruckner</t>
  </si>
  <si>
    <t>EP68 Toi qui viens pour tout sauver</t>
  </si>
  <si>
    <t>Alleluia</t>
  </si>
  <si>
    <t>2 - Choisir une célébration par le menu déroulant</t>
  </si>
  <si>
    <t>du jour</t>
  </si>
  <si>
    <t>Archivages du déroulement des célébrations</t>
  </si>
  <si>
    <t>Pour saisir puis exporter en PDF  et archiver un déroulement :</t>
  </si>
  <si>
    <t>Onglet "FORMULAIRE DE SAISIE"</t>
  </si>
  <si>
    <t>1 - Insérer la date</t>
  </si>
  <si>
    <t xml:space="preserve">5 -puis Sauvegarder. </t>
  </si>
  <si>
    <r>
      <t xml:space="preserve">Bouton </t>
    </r>
    <r>
      <rPr>
        <b/>
        <sz val="16"/>
        <color theme="1"/>
        <rFont val="Calibri"/>
        <family val="2"/>
        <scheme val="minor"/>
      </rPr>
      <t>"QUITTER"</t>
    </r>
    <r>
      <rPr>
        <sz val="14"/>
        <color theme="1"/>
        <rFont val="Calibri"/>
        <family val="2"/>
        <scheme val="minor"/>
      </rPr>
      <t xml:space="preserve"> : Sauvegarde et ferme le fichier</t>
    </r>
  </si>
  <si>
    <t>S</t>
  </si>
  <si>
    <t>PAROISSE LA SAINTE TRINITE</t>
  </si>
  <si>
    <t>17 Ordinaire C</t>
  </si>
  <si>
    <t>Messe du :</t>
  </si>
  <si>
    <t>Notes du jour</t>
  </si>
  <si>
    <t>Célébrant</t>
  </si>
  <si>
    <t>Musique</t>
  </si>
  <si>
    <t>Chant</t>
  </si>
  <si>
    <t>Animation</t>
  </si>
  <si>
    <t>Pour faire une recherche sur une précédente célébration ou par  date</t>
  </si>
  <si>
    <t>1 - Sélectionner une célébration ou une date par le menu déroulant</t>
  </si>
  <si>
    <t>2 - Exporter votre fiche en PDF ou imprimer comme d'habitude : Ctrl+P</t>
  </si>
  <si>
    <t>Attention, il faut exporter vers PDF si vous le souhaitez avant de sauvegarder ou imprimer cette page comme à l'habitude, car le formulaire sera remis à zéro à l'enregistrement.</t>
  </si>
  <si>
    <t>Onglet "Recherche par messe" : choisir une messe</t>
  </si>
  <si>
    <t>Onglet "Recherche par date" : choisir une date</t>
  </si>
  <si>
    <t>Pas de Gloria</t>
  </si>
  <si>
    <t>14-Messe des cordeliers</t>
  </si>
  <si>
    <t>PS 24</t>
  </si>
  <si>
    <t>E135</t>
  </si>
  <si>
    <t>50- Ecoute-nous Seigneur</t>
  </si>
  <si>
    <t>E20 Seigneur venez ou E240 Vienne ton jour</t>
  </si>
  <si>
    <t>24 Messe marche avec nous</t>
  </si>
  <si>
    <t>15 Messe marche avec nous</t>
  </si>
  <si>
    <t>22 Messe Marche avec nous</t>
  </si>
  <si>
    <t xml:space="preserve">E130 Aube nouvelle </t>
  </si>
  <si>
    <t>01 avent C</t>
  </si>
  <si>
    <t>du jour avec Séquence qui précède</t>
  </si>
  <si>
    <t>Annonces</t>
  </si>
  <si>
    <t>Rite de la communion</t>
  </si>
  <si>
    <t>01 Avent C</t>
  </si>
  <si>
    <t>Gérard Berthaud</t>
  </si>
  <si>
    <t>Messe VIII</t>
  </si>
  <si>
    <t>Ps 137 Le jour ou je t'appelle</t>
  </si>
  <si>
    <t>Notre Père, notre Père …</t>
  </si>
  <si>
    <t>Amazing Grace</t>
  </si>
  <si>
    <t>D92 Chanté</t>
  </si>
  <si>
    <t>Vienne la paix  2 C</t>
  </si>
  <si>
    <t>A245 Que soit Béni  3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</si>
</sst>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0000"/>
      <name val="Calibri"/>
      <family val="2"/>
    </font>
    <font>
      <b/>
      <sz val="2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2" borderId="0" xfId="0" applyFill="1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3" fillId="2" borderId="1" xfId="0" applyFont="1" applyFill="1" applyBorder="1"/>
    <xf numFmtId="0" fontId="3" fillId="2" borderId="2" xfId="0" applyFont="1" applyFill="1" applyBorder="1"/>
    <xf numFmtId="0" fontId="3" fillId="2" borderId="3" xfId="0" applyFont="1" applyFill="1" applyBorder="1" applyAlignment="1">
      <alignment horizontal="center"/>
    </xf>
    <xf numFmtId="0" fontId="4" fillId="0" borderId="7" xfId="0" applyFont="1" applyBorder="1"/>
    <xf numFmtId="0" fontId="4" fillId="0" borderId="4" xfId="0" applyFont="1" applyBorder="1"/>
    <xf numFmtId="0" fontId="3" fillId="2" borderId="9" xfId="0" applyFont="1" applyFill="1" applyBorder="1"/>
    <xf numFmtId="0" fontId="4" fillId="2" borderId="10" xfId="0" applyFont="1" applyFill="1" applyBorder="1"/>
    <xf numFmtId="0" fontId="4" fillId="2" borderId="11" xfId="0" applyFont="1" applyFill="1" applyBorder="1" applyAlignment="1">
      <alignment horizontal="center"/>
    </xf>
    <xf numFmtId="0" fontId="3" fillId="2" borderId="12" xfId="0" applyFont="1" applyFill="1" applyBorder="1"/>
    <xf numFmtId="0" fontId="4" fillId="2" borderId="13" xfId="0" applyFont="1" applyFill="1" applyBorder="1"/>
    <xf numFmtId="0" fontId="4" fillId="2" borderId="14" xfId="0" applyFont="1" applyFill="1" applyBorder="1" applyAlignment="1">
      <alignment horizontal="center"/>
    </xf>
    <xf numFmtId="0" fontId="0" fillId="3" borderId="0" xfId="0" applyFill="1"/>
    <xf numFmtId="0" fontId="3" fillId="2" borderId="0" xfId="0" applyFont="1" applyFill="1"/>
    <xf numFmtId="0" fontId="4" fillId="0" borderId="8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6" xfId="0" applyFont="1" applyBorder="1" applyAlignment="1">
      <alignment horizontal="center"/>
    </xf>
    <xf numFmtId="0" fontId="3" fillId="0" borderId="0" xfId="0" applyFont="1"/>
    <xf numFmtId="0" fontId="4" fillId="0" borderId="5" xfId="0" applyFont="1" applyBorder="1" applyAlignment="1">
      <alignment horizontal="left"/>
    </xf>
    <xf numFmtId="0" fontId="3" fillId="0" borderId="15" xfId="0" applyFont="1" applyBorder="1"/>
    <xf numFmtId="0" fontId="0" fillId="0" borderId="16" xfId="0" applyBorder="1"/>
    <xf numFmtId="0" fontId="4" fillId="0" borderId="16" xfId="0" applyFont="1" applyBorder="1"/>
    <xf numFmtId="0" fontId="3" fillId="0" borderId="16" xfId="0" applyFont="1" applyBorder="1"/>
    <xf numFmtId="0" fontId="4" fillId="3" borderId="16" xfId="0" applyFont="1" applyFill="1" applyBorder="1"/>
    <xf numFmtId="0" fontId="4" fillId="4" borderId="16" xfId="0" applyFont="1" applyFill="1" applyBorder="1" applyAlignment="1">
      <alignment wrapText="1"/>
    </xf>
    <xf numFmtId="0" fontId="4" fillId="0" borderId="17" xfId="0" applyFont="1" applyBorder="1"/>
    <xf numFmtId="0" fontId="4" fillId="5" borderId="16" xfId="0" applyFont="1" applyFill="1" applyBorder="1"/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24" xfId="0" applyFont="1" applyBorder="1" applyProtection="1">
      <protection locked="0"/>
    </xf>
    <xf numFmtId="0" fontId="4" fillId="0" borderId="25" xfId="0" applyFont="1" applyBorder="1" applyProtection="1">
      <protection locked="0"/>
    </xf>
    <xf numFmtId="0" fontId="4" fillId="0" borderId="26" xfId="0" applyFont="1" applyBorder="1" applyProtection="1">
      <protection locked="0"/>
    </xf>
    <xf numFmtId="0" fontId="3" fillId="2" borderId="18" xfId="0" applyFont="1" applyFill="1" applyBorder="1" applyAlignment="1">
      <alignment horizontal="center"/>
    </xf>
    <xf numFmtId="0" fontId="4" fillId="0" borderId="25" xfId="0" applyFont="1" applyBorder="1" applyAlignment="1" applyProtection="1">
      <alignment horizontal="left" vertical="center"/>
      <protection locked="0"/>
    </xf>
    <xf numFmtId="14" fontId="3" fillId="0" borderId="18" xfId="0" applyNumberFormat="1" applyFont="1" applyBorder="1" applyAlignment="1">
      <alignment horizontal="center" vertical="center"/>
    </xf>
    <xf numFmtId="0" fontId="7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3" fillId="0" borderId="0" xfId="0" applyNumberFormat="1" applyFont="1" applyAlignment="1">
      <alignment horizontal="center" vertical="center"/>
    </xf>
    <xf numFmtId="0" fontId="2" fillId="6" borderId="0" xfId="0" applyFont="1" applyFill="1" applyAlignment="1" applyProtection="1">
      <alignment horizontal="left" vertical="top" wrapText="1"/>
      <protection locked="0"/>
    </xf>
    <xf numFmtId="0" fontId="3" fillId="2" borderId="10" xfId="0" applyFont="1" applyFill="1" applyBorder="1"/>
    <xf numFmtId="0" fontId="3" fillId="2" borderId="11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/>
    </xf>
    <xf numFmtId="0" fontId="3" fillId="2" borderId="3" xfId="0" applyFont="1" applyFill="1" applyBorder="1"/>
    <xf numFmtId="0" fontId="4" fillId="2" borderId="14" xfId="0" applyFont="1" applyFill="1" applyBorder="1"/>
    <xf numFmtId="0" fontId="4" fillId="2" borderId="11" xfId="0" applyFont="1" applyFill="1" applyBorder="1"/>
    <xf numFmtId="0" fontId="4" fillId="0" borderId="28" xfId="0" applyFont="1" applyBorder="1"/>
    <xf numFmtId="0" fontId="4" fillId="0" borderId="29" xfId="0" applyFont="1" applyBorder="1"/>
    <xf numFmtId="0" fontId="4" fillId="0" borderId="6" xfId="0" applyFont="1" applyBorder="1"/>
    <xf numFmtId="0" fontId="4" fillId="0" borderId="29" xfId="0" applyFont="1" applyBorder="1" applyAlignment="1">
      <alignment horizontal="left" vertical="center"/>
    </xf>
    <xf numFmtId="0" fontId="4" fillId="0" borderId="30" xfId="0" applyFont="1" applyBorder="1"/>
    <xf numFmtId="0" fontId="4" fillId="0" borderId="31" xfId="0" applyFont="1" applyBorder="1"/>
    <xf numFmtId="14" fontId="3" fillId="0" borderId="2" xfId="0" applyNumberFormat="1" applyFont="1" applyBorder="1" applyAlignment="1">
      <alignment horizontal="center" vertical="center"/>
    </xf>
    <xf numFmtId="0" fontId="5" fillId="6" borderId="27" xfId="0" applyFont="1" applyFill="1" applyBorder="1" applyAlignment="1" applyProtection="1">
      <alignment horizontal="center" vertical="center"/>
      <protection locked="0"/>
    </xf>
    <xf numFmtId="14" fontId="3" fillId="6" borderId="18" xfId="0" applyNumberFormat="1" applyFont="1" applyFill="1" applyBorder="1" applyAlignment="1" applyProtection="1">
      <alignment horizontal="center" vertical="center"/>
      <protection locked="0"/>
    </xf>
    <xf numFmtId="14" fontId="3" fillId="0" borderId="32" xfId="0" applyNumberFormat="1" applyFont="1" applyBorder="1" applyAlignment="1">
      <alignment horizontal="center" vertical="center"/>
    </xf>
    <xf numFmtId="0" fontId="4" fillId="6" borderId="33" xfId="0" applyFont="1" applyFill="1" applyBorder="1" applyAlignment="1" applyProtection="1">
      <alignment horizontal="left" vertical="top" wrapText="1"/>
      <protection locked="0"/>
    </xf>
    <xf numFmtId="14" fontId="3" fillId="0" borderId="34" xfId="0" applyNumberFormat="1" applyFont="1" applyBorder="1" applyAlignment="1">
      <alignment horizontal="center" vertical="center"/>
    </xf>
    <xf numFmtId="0" fontId="4" fillId="6" borderId="35" xfId="0" applyFont="1" applyFill="1" applyBorder="1" applyAlignment="1" applyProtection="1">
      <alignment horizontal="left" vertical="top" wrapText="1"/>
      <protection locked="0"/>
    </xf>
    <xf numFmtId="14" fontId="3" fillId="0" borderId="36" xfId="0" applyNumberFormat="1" applyFont="1" applyBorder="1" applyAlignment="1">
      <alignment horizontal="center" vertical="center"/>
    </xf>
    <xf numFmtId="0" fontId="4" fillId="6" borderId="37" xfId="0" applyFont="1" applyFill="1" applyBorder="1" applyAlignment="1" applyProtection="1">
      <alignment horizontal="left" vertical="top" wrapText="1"/>
      <protection locked="0"/>
    </xf>
    <xf numFmtId="0" fontId="4" fillId="0" borderId="26" xfId="0" applyFont="1" applyBorder="1" applyAlignment="1" applyProtection="1">
      <alignment vertical="top" wrapText="1"/>
      <protection locked="0"/>
    </xf>
    <xf numFmtId="0" fontId="4" fillId="0" borderId="24" xfId="0" applyFont="1" applyBorder="1" applyAlignment="1" applyProtection="1">
      <alignment vertical="top" wrapText="1"/>
      <protection locked="0"/>
    </xf>
    <xf numFmtId="0" fontId="4" fillId="0" borderId="27" xfId="0" applyFont="1" applyBorder="1"/>
    <xf numFmtId="0" fontId="4" fillId="0" borderId="27" xfId="0" applyFont="1" applyBorder="1" applyAlignment="1">
      <alignment horizontal="center"/>
    </xf>
    <xf numFmtId="0" fontId="5" fillId="3" borderId="18" xfId="0" applyFont="1" applyFill="1" applyBorder="1" applyAlignment="1" applyProtection="1">
      <alignment horizontal="center" vertical="center"/>
      <protection locked="0"/>
    </xf>
    <xf numFmtId="14" fontId="3" fillId="3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41" xfId="0" applyFont="1" applyBorder="1" applyAlignment="1" applyProtection="1">
      <alignment vertical="top" wrapText="1"/>
      <protection locked="0"/>
    </xf>
    <xf numFmtId="0" fontId="4" fillId="0" borderId="42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4" fillId="0" borderId="42" xfId="0" applyFont="1" applyBorder="1" applyAlignment="1" applyProtection="1">
      <alignment horizontal="left" vertical="center"/>
      <protection locked="0"/>
    </xf>
    <xf numFmtId="0" fontId="4" fillId="0" borderId="43" xfId="0" applyFont="1" applyBorder="1" applyProtection="1">
      <protection locked="0"/>
    </xf>
    <xf numFmtId="0" fontId="4" fillId="0" borderId="44" xfId="0" applyFont="1" applyBorder="1" applyProtection="1">
      <protection locked="0"/>
    </xf>
    <xf numFmtId="0" fontId="4" fillId="0" borderId="43" xfId="0" applyFont="1" applyBorder="1" applyAlignment="1" applyProtection="1">
      <alignment vertical="top" wrapText="1"/>
      <protection locked="0"/>
    </xf>
    <xf numFmtId="0" fontId="3" fillId="3" borderId="17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14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38" xfId="0" applyFont="1" applyFill="1" applyBorder="1" applyAlignment="1">
      <alignment horizontal="center"/>
    </xf>
    <xf numFmtId="0" fontId="3" fillId="2" borderId="39" xfId="0" applyFont="1" applyFill="1" applyBorder="1" applyAlignment="1">
      <alignment horizontal="center"/>
    </xf>
    <xf numFmtId="0" fontId="3" fillId="2" borderId="40" xfId="0" applyFont="1" applyFill="1" applyBorder="1" applyAlignment="1">
      <alignment horizontal="center"/>
    </xf>
  </cellXfs>
  <cellStyles count="1">
    <cellStyle name="Normal" xfId="0" builtinId="0"/>
  </cellStyles>
  <dxfs count="21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164165</xdr:colOff>
      <xdr:row>31</xdr:row>
      <xdr:rowOff>20170</xdr:rowOff>
    </xdr:from>
    <xdr:to>
      <xdr:col>2</xdr:col>
      <xdr:colOff>623607</xdr:colOff>
      <xdr:row>33</xdr:row>
      <xdr:rowOff>153520</xdr:rowOff>
    </xdr:to>
    <xdr:sp macro="[0]!Saisie_donné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88283" y="7942729"/>
          <a:ext cx="2095500" cy="603997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SAUVEGARDER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31</xdr:row>
          <xdr:rowOff>85725</xdr:rowOff>
        </xdr:from>
        <xdr:to>
          <xdr:col>2</xdr:col>
          <xdr:colOff>2895600</xdr:colOff>
          <xdr:row>33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41</xdr:row>
      <xdr:rowOff>114300</xdr:rowOff>
    </xdr:from>
    <xdr:to>
      <xdr:col>2</xdr:col>
      <xdr:colOff>2476500</xdr:colOff>
      <xdr:row>44</xdr:row>
      <xdr:rowOff>161925</xdr:rowOff>
    </xdr:to>
    <xdr:sp macro="[0]!Imprimer_PDF" textlink="">
      <xdr:nvSpPr>
        <xdr:cNvPr id="12" name="Ellips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2047875" y="8105775"/>
          <a:ext cx="2019300" cy="619125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Export PDF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38</xdr:row>
      <xdr:rowOff>114300</xdr:rowOff>
    </xdr:from>
    <xdr:to>
      <xdr:col>2</xdr:col>
      <xdr:colOff>2476500</xdr:colOff>
      <xdr:row>41</xdr:row>
      <xdr:rowOff>161925</xdr:rowOff>
    </xdr:to>
    <xdr:sp macro="[0]!Imprimer_PDF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209800" y="8896350"/>
          <a:ext cx="2019300" cy="619125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Export PDF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A7DE61-877F-4018-92DD-46F86E6E1E6A}" name="BasedeDonnées" displayName="BasedeDonnées" ref="A2:S5" totalsRowShown="0" headerRowDxfId="20" dataDxfId="19">
  <autoFilter ref="A2:S5" xr:uid="{97A7DE61-877F-4018-92DD-46F86E6E1E6A}"/>
  <tableColumns count="19">
    <tableColumn id="21" xr3:uid="{931EFA61-C816-45D6-94A6-9D266934CF61}" name="Célébration" dataDxfId="18"/>
    <tableColumn id="1" xr3:uid="{93716D8D-AE9C-480B-975E-AF9F49BAC9FD}" name="Année" dataDxfId="17"/>
    <tableColumn id="22" xr3:uid="{6DEE86C5-A004-44F5-8A01-D8425650020A}" name="Date" dataDxfId="16"/>
    <tableColumn id="3" xr3:uid="{40607D4F-86C2-468E-A028-5CE1EF8D66B9}" name="Lieu" dataDxfId="15"/>
    <tableColumn id="5" xr3:uid="{083BD9BD-4480-45B4-8F67-BFB04752C33C}" name="Entrée" dataDxfId="14"/>
    <tableColumn id="6" xr3:uid="{548E0F1F-1574-494C-990B-04186FB142E7}" name="Pardon" dataDxfId="13"/>
    <tableColumn id="7" xr3:uid="{4DFE0A7E-56DD-42D9-83A7-E0843EA07D21}" name="Gloria" dataDxfId="12"/>
    <tableColumn id="8" xr3:uid="{75CA064A-C7D8-4D1B-8AE6-9167AAFDA976}" name="Psaume" dataDxfId="11"/>
    <tableColumn id="9" xr3:uid="{94823AE5-BD1D-4F6E-9AC1-2401B74FA18F}" name="Acclamation" dataDxfId="10"/>
    <tableColumn id="10" xr3:uid="{275B91B2-8BE7-454B-92C8-C4C24158C4CC}" name="PU" dataDxfId="9"/>
    <tableColumn id="11" xr3:uid="{F9B0C321-3D63-4222-B7DB-F2EA3706A95C}" name="Offertoire" dataDxfId="8"/>
    <tableColumn id="12" xr3:uid="{629300F7-4303-48CD-A366-FBB223E4A8F1}" name="Sanctus" dataDxfId="7"/>
    <tableColumn id="13" xr3:uid="{52451B5B-6D4E-40E1-B049-FE54547358F2}" name="Anamnèse" dataDxfId="6"/>
    <tableColumn id="14" xr3:uid="{845DEB26-7666-4145-AA5E-D2DE4D96F88C}" name="Doxologie" dataDxfId="5"/>
    <tableColumn id="15" xr3:uid="{AAC36AD9-B1D9-472B-8943-6A748964C295}" name="Notre Père" dataDxfId="4"/>
    <tableColumn id="16" xr3:uid="{20EE264C-67F3-4CA0-A18C-9C4F447B4C9B}" name="Fraction" dataDxfId="3"/>
    <tableColumn id="17" xr3:uid="{7D982BBD-8FC8-4AB1-9A4E-9430313D59F1}" name="Communion" dataDxfId="2"/>
    <tableColumn id="18" xr3:uid="{FF16C5A1-2274-42A3-AA53-A837A5DFE505}" name="Postcommunion" dataDxfId="1"/>
    <tableColumn id="19" xr3:uid="{91CB1EDF-4FF5-47BB-9189-E789BCF59730}" name="Envoi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B7554-4C84-4B1D-A006-307C99327E2B}">
  <sheetPr codeName="Feuil5"/>
  <dimension ref="B2:B25"/>
  <sheetViews>
    <sheetView showGridLines="0" tabSelected="1" workbookViewId="0">
      <selection activeCell="G8" sqref="G8"/>
    </sheetView>
  </sheetViews>
  <sheetFormatPr baseColWidth="10" defaultRowHeight="15" x14ac:dyDescent="0.25"/>
  <cols>
    <col min="1" max="1" width="7.5703125" customWidth="1"/>
    <col min="2" max="2" width="82.42578125" bestFit="1" customWidth="1"/>
  </cols>
  <sheetData>
    <row r="2" spans="2:2" ht="18.75" x14ac:dyDescent="0.3">
      <c r="B2" s="21"/>
    </row>
    <row r="3" spans="2:2" ht="15.75" thickBot="1" x14ac:dyDescent="0.3"/>
    <row r="4" spans="2:2" ht="18.75" x14ac:dyDescent="0.3">
      <c r="B4" s="23" t="s">
        <v>127</v>
      </c>
    </row>
    <row r="5" spans="2:2" ht="11.25" customHeight="1" x14ac:dyDescent="0.25">
      <c r="B5" s="24"/>
    </row>
    <row r="6" spans="2:2" ht="18.75" x14ac:dyDescent="0.3">
      <c r="B6" s="25" t="s">
        <v>128</v>
      </c>
    </row>
    <row r="7" spans="2:2" ht="24.75" customHeight="1" x14ac:dyDescent="0.3">
      <c r="B7" s="26" t="s">
        <v>129</v>
      </c>
    </row>
    <row r="8" spans="2:2" ht="18.75" x14ac:dyDescent="0.3">
      <c r="B8" s="25" t="s">
        <v>130</v>
      </c>
    </row>
    <row r="9" spans="2:2" ht="18.75" x14ac:dyDescent="0.3">
      <c r="B9" s="27" t="s">
        <v>125</v>
      </c>
    </row>
    <row r="10" spans="2:2" ht="18.75" x14ac:dyDescent="0.3">
      <c r="B10" s="30" t="s">
        <v>113</v>
      </c>
    </row>
    <row r="11" spans="2:2" ht="18.75" x14ac:dyDescent="0.3">
      <c r="B11" s="25" t="s">
        <v>114</v>
      </c>
    </row>
    <row r="12" spans="2:2" ht="9.75" customHeight="1" x14ac:dyDescent="0.3">
      <c r="B12" s="25"/>
    </row>
    <row r="13" spans="2:2" ht="63" customHeight="1" x14ac:dyDescent="0.3">
      <c r="B13" s="28" t="s">
        <v>145</v>
      </c>
    </row>
    <row r="14" spans="2:2" ht="8.25" customHeight="1" x14ac:dyDescent="0.3">
      <c r="B14" s="25"/>
    </row>
    <row r="15" spans="2:2" ht="19.5" thickBot="1" x14ac:dyDescent="0.35">
      <c r="B15" s="29" t="s">
        <v>131</v>
      </c>
    </row>
    <row r="16" spans="2:2" ht="18" customHeight="1" thickBot="1" x14ac:dyDescent="0.3"/>
    <row r="17" spans="2:2" ht="18.75" x14ac:dyDescent="0.3">
      <c r="B17" s="23" t="s">
        <v>142</v>
      </c>
    </row>
    <row r="18" spans="2:2" ht="12" customHeight="1" x14ac:dyDescent="0.3">
      <c r="B18" s="25"/>
    </row>
    <row r="19" spans="2:2" ht="18.75" x14ac:dyDescent="0.3">
      <c r="B19" s="26" t="s">
        <v>146</v>
      </c>
    </row>
    <row r="20" spans="2:2" ht="18.75" x14ac:dyDescent="0.3">
      <c r="B20" s="26" t="s">
        <v>147</v>
      </c>
    </row>
    <row r="21" spans="2:2" ht="10.5" customHeight="1" x14ac:dyDescent="0.3">
      <c r="B21" s="25"/>
    </row>
    <row r="22" spans="2:2" ht="18.75" x14ac:dyDescent="0.3">
      <c r="B22" s="27" t="s">
        <v>143</v>
      </c>
    </row>
    <row r="23" spans="2:2" ht="19.5" thickBot="1" x14ac:dyDescent="0.35">
      <c r="B23" s="29" t="s">
        <v>144</v>
      </c>
    </row>
    <row r="24" spans="2:2" ht="15.75" thickBot="1" x14ac:dyDescent="0.3"/>
    <row r="25" spans="2:2" ht="28.5" customHeight="1" thickBot="1" x14ac:dyDescent="0.4">
      <c r="B25" s="31" t="s">
        <v>132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55402-F374-4064-AAB1-02C3B5B63381}">
  <sheetPr codeName="Feuil1">
    <pageSetUpPr fitToPage="1"/>
  </sheetPr>
  <dimension ref="B2:E30"/>
  <sheetViews>
    <sheetView showGridLines="0" topLeftCell="A25" zoomScaleNormal="100" workbookViewId="0">
      <selection activeCell="G11" sqref="G11"/>
    </sheetView>
  </sheetViews>
  <sheetFormatPr baseColWidth="10" defaultRowHeight="18.75" x14ac:dyDescent="0.3"/>
  <cols>
    <col min="1" max="1" width="5.28515625" style="3" customWidth="1"/>
    <col min="2" max="2" width="22.85546875" style="3" customWidth="1"/>
    <col min="3" max="3" width="38.5703125" style="3" customWidth="1"/>
    <col min="4" max="4" width="9.42578125" style="3" customWidth="1"/>
    <col min="5" max="5" width="13.85546875" style="3" customWidth="1"/>
    <col min="6" max="6" width="6.85546875" style="3" customWidth="1"/>
    <col min="7" max="8" width="11.42578125" style="3"/>
    <col min="9" max="9" width="16.42578125" style="3" customWidth="1"/>
    <col min="10" max="10" width="11.85546875" style="3" customWidth="1"/>
    <col min="11" max="14" width="11.42578125" style="3"/>
    <col min="15" max="15" width="12" style="3" customWidth="1"/>
    <col min="16" max="16" width="17.140625" style="3" customWidth="1"/>
    <col min="17" max="17" width="11.42578125" style="3"/>
    <col min="18" max="18" width="14.7109375" style="3" customWidth="1"/>
    <col min="19" max="19" width="11.85546875" style="3" customWidth="1"/>
    <col min="20" max="20" width="15.140625" style="3" customWidth="1"/>
    <col min="21" max="21" width="14.5703125" style="3" customWidth="1"/>
    <col min="22" max="22" width="15.7109375" style="3" customWidth="1"/>
    <col min="23" max="23" width="12.42578125" style="3" customWidth="1"/>
    <col min="24" max="24" width="16.7109375" style="3" customWidth="1"/>
    <col min="25" max="25" width="21.42578125" style="3" customWidth="1"/>
    <col min="26" max="16384" width="11.42578125" style="3"/>
  </cols>
  <sheetData>
    <row r="2" spans="2:5" ht="26.25" x14ac:dyDescent="0.4">
      <c r="B2" s="43"/>
    </row>
    <row r="3" spans="2:5" ht="19.5" thickBot="1" x14ac:dyDescent="0.35"/>
    <row r="4" spans="2:5" ht="19.5" customHeight="1" thickBot="1" x14ac:dyDescent="0.35">
      <c r="B4" s="40" t="s">
        <v>3</v>
      </c>
      <c r="C4" s="40" t="s">
        <v>0</v>
      </c>
      <c r="D4" s="40" t="s">
        <v>1</v>
      </c>
      <c r="E4" s="40" t="s">
        <v>4</v>
      </c>
    </row>
    <row r="5" spans="2:5" ht="24.75" customHeight="1" thickBot="1" x14ac:dyDescent="0.35">
      <c r="B5" s="74"/>
      <c r="C5" s="82"/>
      <c r="D5" s="82"/>
      <c r="E5" s="73"/>
    </row>
    <row r="6" spans="2:5" ht="15.75" customHeight="1" thickBot="1" x14ac:dyDescent="0.35"/>
    <row r="7" spans="2:5" ht="19.5" customHeight="1" x14ac:dyDescent="0.3">
      <c r="B7" s="5" t="s">
        <v>30</v>
      </c>
      <c r="C7" s="6" t="s">
        <v>111</v>
      </c>
      <c r="D7" s="6"/>
      <c r="E7" s="51"/>
    </row>
    <row r="8" spans="2:5" ht="19.5" customHeight="1" x14ac:dyDescent="0.3">
      <c r="B8" s="13" t="s">
        <v>6</v>
      </c>
      <c r="C8" s="14"/>
      <c r="D8" s="14"/>
      <c r="E8" s="52"/>
    </row>
    <row r="9" spans="2:5" ht="24.75" customHeight="1" x14ac:dyDescent="0.3">
      <c r="B9" s="32" t="s">
        <v>7</v>
      </c>
      <c r="C9" s="70"/>
      <c r="D9" s="75"/>
      <c r="E9" s="54"/>
    </row>
    <row r="10" spans="2:5" ht="24" customHeight="1" x14ac:dyDescent="0.3">
      <c r="B10" s="33" t="s">
        <v>8</v>
      </c>
      <c r="C10" s="38"/>
      <c r="D10" s="76"/>
      <c r="E10" s="55"/>
    </row>
    <row r="11" spans="2:5" ht="24" customHeight="1" thickBot="1" x14ac:dyDescent="0.35">
      <c r="B11" s="34" t="s">
        <v>9</v>
      </c>
      <c r="C11" s="39"/>
      <c r="D11" s="77"/>
      <c r="E11" s="56"/>
    </row>
    <row r="12" spans="2:5" ht="11.25" customHeight="1" thickBot="1" x14ac:dyDescent="0.35"/>
    <row r="13" spans="2:5" ht="19.5" customHeight="1" x14ac:dyDescent="0.3">
      <c r="B13" s="10" t="s">
        <v>10</v>
      </c>
      <c r="C13" s="11"/>
      <c r="D13" s="11"/>
      <c r="E13" s="53"/>
    </row>
    <row r="14" spans="2:5" ht="23.25" customHeight="1" x14ac:dyDescent="0.3">
      <c r="B14" s="35" t="s">
        <v>12</v>
      </c>
      <c r="C14" s="41"/>
      <c r="D14" s="78"/>
      <c r="E14" s="57"/>
    </row>
    <row r="15" spans="2:5" ht="23.25" customHeight="1" x14ac:dyDescent="0.3">
      <c r="B15" s="35" t="s">
        <v>14</v>
      </c>
      <c r="C15" s="38"/>
      <c r="D15" s="76"/>
      <c r="E15" s="55"/>
    </row>
    <row r="16" spans="2:5" ht="23.25" customHeight="1" thickBot="1" x14ac:dyDescent="0.35">
      <c r="B16" s="36" t="s">
        <v>17</v>
      </c>
      <c r="C16" s="39"/>
      <c r="D16" s="79"/>
      <c r="E16" s="58"/>
    </row>
    <row r="17" spans="2:5" ht="12.75" customHeight="1" thickBot="1" x14ac:dyDescent="0.35"/>
    <row r="18" spans="2:5" ht="19.5" customHeight="1" x14ac:dyDescent="0.3">
      <c r="B18" s="10" t="s">
        <v>18</v>
      </c>
      <c r="C18" s="11"/>
      <c r="D18" s="11"/>
      <c r="E18" s="53"/>
    </row>
    <row r="19" spans="2:5" ht="24.75" customHeight="1" x14ac:dyDescent="0.3">
      <c r="B19" s="32" t="s">
        <v>19</v>
      </c>
      <c r="C19" s="37"/>
      <c r="D19" s="80"/>
      <c r="E19" s="59"/>
    </row>
    <row r="20" spans="2:5" ht="24.75" customHeight="1" x14ac:dyDescent="0.3">
      <c r="B20" s="33" t="s">
        <v>20</v>
      </c>
      <c r="C20" s="38"/>
      <c r="D20" s="76"/>
      <c r="E20" s="55"/>
    </row>
    <row r="21" spans="2:5" ht="24.75" customHeight="1" x14ac:dyDescent="0.3">
      <c r="B21" s="33" t="s">
        <v>21</v>
      </c>
      <c r="C21" s="38"/>
      <c r="D21" s="76"/>
      <c r="E21" s="55"/>
    </row>
    <row r="22" spans="2:5" ht="24.75" customHeight="1" x14ac:dyDescent="0.3">
      <c r="B22" s="33" t="s">
        <v>22</v>
      </c>
      <c r="C22" s="38"/>
      <c r="D22" s="76"/>
      <c r="E22" s="55"/>
    </row>
    <row r="23" spans="2:5" ht="24.75" customHeight="1" x14ac:dyDescent="0.3">
      <c r="B23" s="33" t="s">
        <v>23</v>
      </c>
      <c r="C23" s="38"/>
      <c r="D23" s="76"/>
      <c r="E23" s="55"/>
    </row>
    <row r="24" spans="2:5" ht="24.75" customHeight="1" x14ac:dyDescent="0.3">
      <c r="B24" s="33" t="s">
        <v>24</v>
      </c>
      <c r="C24" s="38"/>
      <c r="D24" s="76"/>
      <c r="E24" s="55"/>
    </row>
    <row r="25" spans="2:5" ht="24.75" customHeight="1" x14ac:dyDescent="0.3">
      <c r="B25" s="33" t="s">
        <v>25</v>
      </c>
      <c r="C25" s="38"/>
      <c r="D25" s="76"/>
      <c r="E25" s="55"/>
    </row>
    <row r="26" spans="2:5" ht="19.5" customHeight="1" thickBot="1" x14ac:dyDescent="0.35">
      <c r="B26" s="34" t="s">
        <v>26</v>
      </c>
      <c r="C26" s="39"/>
      <c r="D26" s="79"/>
      <c r="E26" s="58"/>
    </row>
    <row r="27" spans="2:5" ht="21" customHeight="1" thickBot="1" x14ac:dyDescent="0.35"/>
    <row r="28" spans="2:5" ht="19.5" customHeight="1" x14ac:dyDescent="0.3">
      <c r="B28" s="10" t="s">
        <v>27</v>
      </c>
      <c r="C28" s="11"/>
      <c r="D28" s="11"/>
      <c r="E28" s="53"/>
    </row>
    <row r="29" spans="2:5" ht="23.25" customHeight="1" x14ac:dyDescent="0.3">
      <c r="B29" s="32" t="s">
        <v>28</v>
      </c>
      <c r="C29" s="37"/>
      <c r="D29" s="80"/>
      <c r="E29" s="59"/>
    </row>
    <row r="30" spans="2:5" ht="21" customHeight="1" thickBot="1" x14ac:dyDescent="0.35">
      <c r="B30" s="34" t="s">
        <v>29</v>
      </c>
      <c r="C30" s="69"/>
      <c r="D30" s="81"/>
      <c r="E30" s="58"/>
    </row>
  </sheetData>
  <sheetProtection selectLockedCells="1"/>
  <dataValidations count="2">
    <dataValidation type="list" allowBlank="1" showInputMessage="1" showErrorMessage="1" sqref="C5:D5" xr:uid="{38B025AC-7C3A-4776-8ED0-C3C60E90934F}">
      <formula1>Calendrier_liturgique</formula1>
    </dataValidation>
    <dataValidation type="list" allowBlank="1" showInputMessage="1" showErrorMessage="1" sqref="E5" xr:uid="{5D61400E-1733-41C7-BDF6-5D0F061F1C55}">
      <formula1>Clocher</formula1>
    </dataValidation>
  </dataValidations>
  <pageMargins left="0.23622047244094491" right="0.23622047244094491" top="0.74803149606299213" bottom="0.74803149606299213" header="0.31496062992125984" footer="0.31496062992125984"/>
  <pageSetup paperSize="9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Quitter">
                <anchor moveWithCells="1" sizeWithCells="1">
                  <from>
                    <xdr:col>2</xdr:col>
                    <xdr:colOff>1238250</xdr:colOff>
                    <xdr:row>31</xdr:row>
                    <xdr:rowOff>85725</xdr:rowOff>
                  </from>
                  <to>
                    <xdr:col>2</xdr:col>
                    <xdr:colOff>2895600</xdr:colOff>
                    <xdr:row>33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F623D-6AEF-43F6-933B-9165F950D752}">
  <sheetPr codeName="Feuil4">
    <pageSetUpPr fitToPage="1"/>
  </sheetPr>
  <dimension ref="B1:D41"/>
  <sheetViews>
    <sheetView showGridLines="0" topLeftCell="A19" workbookViewId="0"/>
  </sheetViews>
  <sheetFormatPr baseColWidth="10" defaultRowHeight="15" x14ac:dyDescent="0.25"/>
  <cols>
    <col min="1" max="1" width="2.7109375" customWidth="1"/>
    <col min="2" max="2" width="23.5703125" customWidth="1"/>
    <col min="3" max="3" width="51.140625" customWidth="1"/>
    <col min="4" max="4" width="17.28515625" customWidth="1"/>
    <col min="5" max="5" width="6" customWidth="1"/>
    <col min="6" max="6" width="11.5703125" customWidth="1"/>
    <col min="7" max="7" width="37.7109375" customWidth="1"/>
  </cols>
  <sheetData>
    <row r="1" spans="2:4" ht="15" customHeight="1" x14ac:dyDescent="0.25"/>
    <row r="2" spans="2:4" ht="20.25" customHeight="1" x14ac:dyDescent="0.4">
      <c r="C2" s="43" t="s">
        <v>134</v>
      </c>
    </row>
    <row r="3" spans="2:4" ht="9" customHeight="1" thickBot="1" x14ac:dyDescent="0.3"/>
    <row r="4" spans="2:4" ht="39" customHeight="1" thickBot="1" x14ac:dyDescent="0.3">
      <c r="B4" s="42" t="s">
        <v>136</v>
      </c>
      <c r="C4" s="61" t="s">
        <v>135</v>
      </c>
      <c r="D4" s="42">
        <f>VLOOKUP($C$4,BasedeDonnées[],3,0)</f>
        <v>45865</v>
      </c>
    </row>
    <row r="5" spans="2:4" ht="39" customHeight="1" thickBot="1" x14ac:dyDescent="0.3">
      <c r="B5" s="46" t="s">
        <v>137</v>
      </c>
      <c r="C5" s="47"/>
      <c r="D5" s="60"/>
    </row>
    <row r="6" spans="2:4" ht="19.5" customHeight="1" x14ac:dyDescent="0.25">
      <c r="B6" s="63" t="s">
        <v>138</v>
      </c>
      <c r="C6" s="64"/>
      <c r="D6" s="46"/>
    </row>
    <row r="7" spans="2:4" ht="19.5" customHeight="1" x14ac:dyDescent="0.25">
      <c r="B7" s="65" t="s">
        <v>141</v>
      </c>
      <c r="C7" s="66"/>
      <c r="D7" s="46"/>
    </row>
    <row r="8" spans="2:4" ht="19.5" customHeight="1" x14ac:dyDescent="0.25">
      <c r="B8" s="65" t="s">
        <v>139</v>
      </c>
      <c r="C8" s="66" t="s">
        <v>163</v>
      </c>
      <c r="D8" s="46"/>
    </row>
    <row r="9" spans="2:4" ht="19.5" customHeight="1" thickBot="1" x14ac:dyDescent="0.3">
      <c r="B9" s="67" t="s">
        <v>140</v>
      </c>
      <c r="C9" s="68"/>
      <c r="D9" s="46"/>
    </row>
    <row r="10" spans="2:4" ht="19.5" thickBot="1" x14ac:dyDescent="0.35">
      <c r="B10" s="3"/>
      <c r="C10" s="3"/>
      <c r="D10" s="4"/>
    </row>
    <row r="11" spans="2:4" ht="18.75" x14ac:dyDescent="0.3">
      <c r="B11" s="10" t="s">
        <v>30</v>
      </c>
      <c r="C11" s="48" t="s">
        <v>112</v>
      </c>
      <c r="D11" s="49"/>
    </row>
    <row r="12" spans="2:4" ht="18.75" x14ac:dyDescent="0.3">
      <c r="B12" s="90" t="s">
        <v>6</v>
      </c>
      <c r="C12" s="91"/>
      <c r="D12" s="92"/>
    </row>
    <row r="13" spans="2:4" ht="18.75" x14ac:dyDescent="0.3">
      <c r="B13" s="8" t="s">
        <v>7</v>
      </c>
      <c r="C13" s="19" t="str">
        <f>VLOOKUP($C$4,BasedeDonnées[],5,0)</f>
        <v>A245 Que soit Béni  3 C</v>
      </c>
      <c r="D13" s="18"/>
    </row>
    <row r="14" spans="2:4" ht="18.75" x14ac:dyDescent="0.3">
      <c r="B14" s="8" t="s">
        <v>8</v>
      </c>
      <c r="C14" s="19" t="str">
        <f>VLOOKUP($C$4,BasedeDonnées[],6,0)</f>
        <v>Messe VIII</v>
      </c>
      <c r="D14" s="18"/>
    </row>
    <row r="15" spans="2:4" ht="19.5" thickBot="1" x14ac:dyDescent="0.35">
      <c r="B15" s="9" t="s">
        <v>9</v>
      </c>
      <c r="C15" s="22" t="str">
        <f>VLOOKUP($C$4,BasedeDonnées[],7,0)</f>
        <v>Messe VIII</v>
      </c>
      <c r="D15" s="20"/>
    </row>
    <row r="16" spans="2:4" ht="19.5" thickBot="1" x14ac:dyDescent="0.35">
      <c r="B16" s="3"/>
      <c r="C16" s="3"/>
      <c r="D16" s="4"/>
    </row>
    <row r="17" spans="2:4" ht="18.75" x14ac:dyDescent="0.3">
      <c r="B17" s="87" t="s">
        <v>10</v>
      </c>
      <c r="C17" s="88"/>
      <c r="D17" s="89"/>
    </row>
    <row r="18" spans="2:4" ht="18.75" x14ac:dyDescent="0.3">
      <c r="B18" s="8" t="s">
        <v>11</v>
      </c>
      <c r="C18" s="19" t="s">
        <v>126</v>
      </c>
      <c r="D18" s="18"/>
    </row>
    <row r="19" spans="2:4" ht="18.75" x14ac:dyDescent="0.3">
      <c r="B19" s="8" t="s">
        <v>12</v>
      </c>
      <c r="C19" s="19" t="str">
        <f>VLOOKUP($C$4,BasedeDonnées[],8,0)</f>
        <v>Ps 137 Le jour ou je t'appelle</v>
      </c>
      <c r="D19" s="18"/>
    </row>
    <row r="20" spans="2:4" ht="18.75" x14ac:dyDescent="0.3">
      <c r="B20" s="8" t="s">
        <v>13</v>
      </c>
      <c r="C20" s="19" t="s">
        <v>126</v>
      </c>
      <c r="D20" s="18"/>
    </row>
    <row r="21" spans="2:4" ht="18.75" x14ac:dyDescent="0.3">
      <c r="B21" s="8" t="s">
        <v>14</v>
      </c>
      <c r="C21" s="19" t="str">
        <f>VLOOKUP($C$4,BasedeDonnées[],9,0)</f>
        <v>Alleluia</v>
      </c>
      <c r="D21" s="18"/>
    </row>
    <row r="22" spans="2:4" ht="18.75" x14ac:dyDescent="0.3">
      <c r="B22" s="8" t="s">
        <v>15</v>
      </c>
      <c r="C22" s="19" t="s">
        <v>159</v>
      </c>
      <c r="D22" s="18"/>
    </row>
    <row r="23" spans="2:4" ht="18.75" x14ac:dyDescent="0.3">
      <c r="B23" s="8" t="s">
        <v>16</v>
      </c>
      <c r="C23" s="19" t="s">
        <v>31</v>
      </c>
      <c r="D23" s="18"/>
    </row>
    <row r="24" spans="2:4" ht="19.5" thickBot="1" x14ac:dyDescent="0.35">
      <c r="B24" s="9" t="s">
        <v>17</v>
      </c>
      <c r="C24" s="22" t="str">
        <f>VLOOKUP($C$4,BasedeDonnées[],10,0)</f>
        <v>Notre Père, notre Père …</v>
      </c>
      <c r="D24" s="20"/>
    </row>
    <row r="25" spans="2:4" ht="19.5" thickBot="1" x14ac:dyDescent="0.35">
      <c r="B25" s="3"/>
      <c r="C25" s="3"/>
      <c r="D25" s="4"/>
    </row>
    <row r="26" spans="2:4" ht="18.75" x14ac:dyDescent="0.3">
      <c r="B26" s="87" t="s">
        <v>18</v>
      </c>
      <c r="C26" s="88"/>
      <c r="D26" s="89"/>
    </row>
    <row r="27" spans="2:4" ht="18.75" x14ac:dyDescent="0.3">
      <c r="B27" s="8" t="s">
        <v>19</v>
      </c>
      <c r="C27" s="19">
        <f>VLOOKUP($C$4,BasedeDonnées[],11,FALSE)</f>
        <v>0</v>
      </c>
      <c r="D27" s="18"/>
    </row>
    <row r="28" spans="2:4" ht="18.75" x14ac:dyDescent="0.3">
      <c r="B28" s="8" t="s">
        <v>20</v>
      </c>
      <c r="C28" s="19" t="str">
        <f>VLOOKUP($C$4,BasedeDonnées[],12,FALSE)</f>
        <v>Messe VIII</v>
      </c>
      <c r="D28" s="18"/>
    </row>
    <row r="29" spans="2:4" ht="18.75" x14ac:dyDescent="0.3">
      <c r="B29" s="8" t="s">
        <v>21</v>
      </c>
      <c r="C29" s="19" t="str">
        <f>VLOOKUP($C$4,BasedeDonnées[],13,FALSE)</f>
        <v>Amazing Grace</v>
      </c>
      <c r="D29" s="18"/>
    </row>
    <row r="30" spans="2:4" ht="19.5" thickBot="1" x14ac:dyDescent="0.35">
      <c r="B30" s="9" t="s">
        <v>22</v>
      </c>
      <c r="C30" s="22" t="str">
        <f>VLOOKUP($C$4,BasedeDonnées[],14,0)</f>
        <v>Missel</v>
      </c>
      <c r="D30" s="20"/>
    </row>
    <row r="31" spans="2:4" ht="19.5" thickBot="1" x14ac:dyDescent="0.35">
      <c r="B31" s="71"/>
      <c r="C31" s="19"/>
      <c r="D31" s="72"/>
    </row>
    <row r="32" spans="2:4" ht="18.75" x14ac:dyDescent="0.3">
      <c r="B32" s="87" t="s">
        <v>161</v>
      </c>
      <c r="C32" s="88"/>
      <c r="D32" s="89"/>
    </row>
    <row r="33" spans="2:4" ht="18.75" x14ac:dyDescent="0.3">
      <c r="B33" s="8" t="s">
        <v>23</v>
      </c>
      <c r="C33" s="19" t="str">
        <f>VLOOKUP($C$4,BasedeDonnées[],15,0)</f>
        <v>D92 Chanté</v>
      </c>
      <c r="D33" s="18"/>
    </row>
    <row r="34" spans="2:4" ht="18.75" x14ac:dyDescent="0.3">
      <c r="B34" s="8" t="s">
        <v>24</v>
      </c>
      <c r="C34" s="19" t="str">
        <f>VLOOKUP($C$4,BasedeDonnées[],16,FALSE)</f>
        <v>Messe VIII</v>
      </c>
      <c r="D34" s="18"/>
    </row>
    <row r="35" spans="2:4" ht="18.75" x14ac:dyDescent="0.3">
      <c r="B35" s="8" t="s">
        <v>25</v>
      </c>
      <c r="C35" s="19">
        <f>VLOOKUP($C$4,BasedeDonnées[],17,FALSE)</f>
        <v>0</v>
      </c>
      <c r="D35" s="18"/>
    </row>
    <row r="36" spans="2:4" ht="18.75" x14ac:dyDescent="0.3">
      <c r="B36" s="8" t="s">
        <v>26</v>
      </c>
      <c r="C36" s="19">
        <f>VLOOKUP($C$4,BasedeDonnées[],18,FALSE)</f>
        <v>0</v>
      </c>
      <c r="D36" s="18"/>
    </row>
    <row r="37" spans="2:4" ht="19.5" thickBot="1" x14ac:dyDescent="0.35">
      <c r="B37" s="9" t="s">
        <v>160</v>
      </c>
      <c r="C37" s="22"/>
      <c r="D37" s="20"/>
    </row>
    <row r="38" spans="2:4" ht="19.5" thickBot="1" x14ac:dyDescent="0.35">
      <c r="B38" s="3"/>
      <c r="C38" s="3"/>
      <c r="D38" s="4"/>
    </row>
    <row r="39" spans="2:4" ht="18.75" x14ac:dyDescent="0.3">
      <c r="B39" s="87" t="s">
        <v>27</v>
      </c>
      <c r="C39" s="88"/>
      <c r="D39" s="89"/>
    </row>
    <row r="40" spans="2:4" ht="18.75" x14ac:dyDescent="0.3">
      <c r="B40" s="8" t="s">
        <v>28</v>
      </c>
      <c r="C40" s="19"/>
      <c r="D40" s="18"/>
    </row>
    <row r="41" spans="2:4" ht="19.5" thickBot="1" x14ac:dyDescent="0.35">
      <c r="B41" s="9" t="s">
        <v>29</v>
      </c>
      <c r="C41" s="22" t="str">
        <f>VLOOKUP($C$4,BasedeDonnées[],19,FALSE)</f>
        <v>Vienne la paix  2 C</v>
      </c>
      <c r="D41" s="20"/>
    </row>
  </sheetData>
  <mergeCells count="5">
    <mergeCell ref="B26:D26"/>
    <mergeCell ref="B17:D17"/>
    <mergeCell ref="B12:D12"/>
    <mergeCell ref="B32:D32"/>
    <mergeCell ref="B39:D39"/>
  </mergeCells>
  <dataValidations count="1">
    <dataValidation type="list" allowBlank="1" showInputMessage="1" showErrorMessage="1" sqref="C6" xr:uid="{2DD8579A-B785-42A7-B22B-9FA04C53D6E5}">
      <formula1>"Christophe,Paul-Dodi,Philippe"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2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5CEF472-E00F-4EBC-92C0-EAA4C8835FB9}">
          <x14:formula1>
            <xm:f>DONNEES!$A$4:$A$5</xm:f>
          </x14:formula1>
          <xm:sqref>C4:C5 C7</xm:sqref>
        </x14:dataValidation>
        <x14:dataValidation type="list" allowBlank="1" showInputMessage="1" showErrorMessage="1" xr:uid="{E66EDF60-BE54-4DCD-8D5D-9DFE59041537}">
          <x14:formula1>
            <xm:f>'Mode d''Emploi'!#REF!</xm:f>
          </x14:formula1>
          <xm:sqref>C8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FA5F5-A587-41BA-8D9E-BC6EE6A57393}">
  <sheetPr codeName="Feuil6">
    <pageSetUpPr fitToPage="1"/>
  </sheetPr>
  <dimension ref="B1:D38"/>
  <sheetViews>
    <sheetView showGridLines="0" topLeftCell="A22" zoomScaleNormal="100" workbookViewId="0">
      <selection activeCell="G37" sqref="G37"/>
    </sheetView>
  </sheetViews>
  <sheetFormatPr baseColWidth="10" defaultRowHeight="15" x14ac:dyDescent="0.25"/>
  <cols>
    <col min="1" max="1" width="2.7109375" customWidth="1"/>
    <col min="2" max="2" width="23.5703125" customWidth="1"/>
    <col min="3" max="3" width="51.140625" customWidth="1"/>
    <col min="4" max="4" width="18.28515625" customWidth="1"/>
    <col min="5" max="5" width="6" customWidth="1"/>
    <col min="6" max="6" width="11.5703125" customWidth="1"/>
    <col min="7" max="7" width="37.7109375" customWidth="1"/>
  </cols>
  <sheetData>
    <row r="1" spans="2:4" ht="22.5" customHeight="1" x14ac:dyDescent="0.25"/>
    <row r="2" spans="2:4" ht="20.25" customHeight="1" x14ac:dyDescent="0.4">
      <c r="C2" s="43" t="s">
        <v>134</v>
      </c>
    </row>
    <row r="3" spans="2:4" ht="22.5" customHeight="1" thickBot="1" x14ac:dyDescent="0.3"/>
    <row r="4" spans="2:4" ht="32.25" customHeight="1" thickBot="1" x14ac:dyDescent="0.3">
      <c r="B4" s="42" t="s">
        <v>136</v>
      </c>
      <c r="C4" s="50" t="e">
        <f>INDEX($D$4,MATCH($D$4,BasedeDonnées[Célébration],0))</f>
        <v>#N/A</v>
      </c>
      <c r="D4" s="62">
        <v>45865</v>
      </c>
    </row>
    <row r="5" spans="2:4" ht="39.75" customHeight="1" thickBot="1" x14ac:dyDescent="0.3">
      <c r="B5" s="46" t="s">
        <v>137</v>
      </c>
      <c r="C5" s="47"/>
      <c r="D5" s="60"/>
    </row>
    <row r="6" spans="2:4" ht="21.75" customHeight="1" x14ac:dyDescent="0.25">
      <c r="B6" s="63" t="s">
        <v>138</v>
      </c>
      <c r="C6" s="64"/>
      <c r="D6" s="46"/>
    </row>
    <row r="7" spans="2:4" ht="21.75" customHeight="1" x14ac:dyDescent="0.25">
      <c r="B7" s="65" t="s">
        <v>141</v>
      </c>
      <c r="C7" s="66"/>
      <c r="D7" s="46"/>
    </row>
    <row r="8" spans="2:4" ht="20.25" customHeight="1" x14ac:dyDescent="0.25">
      <c r="B8" s="65" t="s">
        <v>139</v>
      </c>
      <c r="C8" s="66"/>
      <c r="D8" s="46"/>
    </row>
    <row r="9" spans="2:4" ht="22.5" customHeight="1" thickBot="1" x14ac:dyDescent="0.3">
      <c r="B9" s="67" t="s">
        <v>140</v>
      </c>
      <c r="C9" s="68"/>
      <c r="D9" s="46"/>
    </row>
    <row r="10" spans="2:4" ht="15" customHeight="1" thickBot="1" x14ac:dyDescent="0.35">
      <c r="B10" s="3"/>
      <c r="C10" s="3"/>
      <c r="D10" s="4"/>
    </row>
    <row r="11" spans="2:4" ht="18.75" x14ac:dyDescent="0.3">
      <c r="B11" s="5" t="s">
        <v>30</v>
      </c>
      <c r="C11" s="6" t="s">
        <v>112</v>
      </c>
      <c r="D11" s="7"/>
    </row>
    <row r="12" spans="2:4" ht="18.75" x14ac:dyDescent="0.3">
      <c r="B12" s="13" t="s">
        <v>6</v>
      </c>
      <c r="C12" s="14"/>
      <c r="D12" s="15"/>
    </row>
    <row r="13" spans="2:4" ht="18.75" x14ac:dyDescent="0.3">
      <c r="B13" s="8" t="s">
        <v>7</v>
      </c>
      <c r="C13" s="19" t="e">
        <f>VLOOKUP($C$4,BasedeDonnées[],5,0)</f>
        <v>#N/A</v>
      </c>
      <c r="D13" s="18"/>
    </row>
    <row r="14" spans="2:4" ht="18.75" x14ac:dyDescent="0.3">
      <c r="B14" s="8" t="s">
        <v>8</v>
      </c>
      <c r="C14" s="19" t="e">
        <f>VLOOKUP($C$4,BasedeDonnées[],6,0)</f>
        <v>#N/A</v>
      </c>
      <c r="D14" s="18"/>
    </row>
    <row r="15" spans="2:4" ht="19.5" thickBot="1" x14ac:dyDescent="0.35">
      <c r="B15" s="9" t="s">
        <v>9</v>
      </c>
      <c r="C15" s="22" t="e">
        <f>VLOOKUP($C$4,BasedeDonnées[],7,0)</f>
        <v>#N/A</v>
      </c>
      <c r="D15" s="20"/>
    </row>
    <row r="16" spans="2:4" ht="19.5" thickBot="1" x14ac:dyDescent="0.35">
      <c r="B16" s="3"/>
      <c r="C16" s="3"/>
      <c r="D16" s="4"/>
    </row>
    <row r="17" spans="2:4" ht="18.75" x14ac:dyDescent="0.3">
      <c r="B17" s="10" t="s">
        <v>10</v>
      </c>
      <c r="C17" s="11"/>
      <c r="D17" s="12"/>
    </row>
    <row r="18" spans="2:4" ht="18.75" x14ac:dyDescent="0.3">
      <c r="B18" s="8" t="s">
        <v>11</v>
      </c>
      <c r="C18" s="19"/>
      <c r="D18" s="18"/>
    </row>
    <row r="19" spans="2:4" ht="18.75" x14ac:dyDescent="0.3">
      <c r="B19" s="8" t="s">
        <v>12</v>
      </c>
      <c r="C19" s="19" t="e">
        <f>VLOOKUP($C$4,BasedeDonnées[],8,0)</f>
        <v>#N/A</v>
      </c>
      <c r="D19" s="18"/>
    </row>
    <row r="20" spans="2:4" ht="18.75" x14ac:dyDescent="0.3">
      <c r="B20" s="8" t="s">
        <v>13</v>
      </c>
      <c r="C20" s="19"/>
      <c r="D20" s="18"/>
    </row>
    <row r="21" spans="2:4" ht="18.75" x14ac:dyDescent="0.3">
      <c r="B21" s="8" t="s">
        <v>14</v>
      </c>
      <c r="C21" s="19" t="e">
        <f>VLOOKUP($C$4,BasedeDonnées[],9,0)</f>
        <v>#N/A</v>
      </c>
      <c r="D21" s="18"/>
    </row>
    <row r="22" spans="2:4" ht="18.75" x14ac:dyDescent="0.3">
      <c r="B22" s="8" t="s">
        <v>15</v>
      </c>
      <c r="C22" s="19"/>
      <c r="D22" s="18"/>
    </row>
    <row r="23" spans="2:4" ht="18.75" x14ac:dyDescent="0.3">
      <c r="B23" s="8" t="s">
        <v>16</v>
      </c>
      <c r="C23" s="19"/>
      <c r="D23" s="18"/>
    </row>
    <row r="24" spans="2:4" ht="19.5" thickBot="1" x14ac:dyDescent="0.35">
      <c r="B24" s="9" t="s">
        <v>17</v>
      </c>
      <c r="C24" s="22" t="e">
        <f>VLOOKUP($C$4,BasedeDonnées[],10,0)</f>
        <v>#N/A</v>
      </c>
      <c r="D24" s="20"/>
    </row>
    <row r="25" spans="2:4" ht="19.5" thickBot="1" x14ac:dyDescent="0.35">
      <c r="B25" s="3"/>
      <c r="C25" s="3"/>
      <c r="D25" s="4"/>
    </row>
    <row r="26" spans="2:4" ht="18.75" x14ac:dyDescent="0.3">
      <c r="B26" s="10" t="s">
        <v>18</v>
      </c>
      <c r="C26" s="11"/>
      <c r="D26" s="12"/>
    </row>
    <row r="27" spans="2:4" ht="18.75" x14ac:dyDescent="0.3">
      <c r="B27" s="8" t="s">
        <v>19</v>
      </c>
      <c r="C27" s="19" t="e">
        <f>VLOOKUP($C$4,BasedeDonnées[],11,FALSE)</f>
        <v>#N/A</v>
      </c>
      <c r="D27" s="18"/>
    </row>
    <row r="28" spans="2:4" ht="18.75" x14ac:dyDescent="0.3">
      <c r="B28" s="8" t="s">
        <v>20</v>
      </c>
      <c r="C28" s="19" t="e">
        <f>VLOOKUP($C$4,BasedeDonnées[],12,FALSE)</f>
        <v>#N/A</v>
      </c>
      <c r="D28" s="18"/>
    </row>
    <row r="29" spans="2:4" ht="18.75" x14ac:dyDescent="0.3">
      <c r="B29" s="8" t="s">
        <v>21</v>
      </c>
      <c r="C29" s="19" t="e">
        <f>VLOOKUP($C$4,BasedeDonnées[],13,FALSE)</f>
        <v>#N/A</v>
      </c>
      <c r="D29" s="18"/>
    </row>
    <row r="30" spans="2:4" ht="18.75" x14ac:dyDescent="0.3">
      <c r="B30" s="8" t="s">
        <v>22</v>
      </c>
      <c r="C30" s="19" t="e">
        <f>VLOOKUP($C$4,BasedeDonnées[],14,0)</f>
        <v>#N/A</v>
      </c>
      <c r="D30" s="18"/>
    </row>
    <row r="31" spans="2:4" ht="18.75" x14ac:dyDescent="0.3">
      <c r="B31" s="8" t="s">
        <v>23</v>
      </c>
      <c r="C31" s="19" t="e">
        <f>VLOOKUP($C$4,BasedeDonnées[],15,0)</f>
        <v>#N/A</v>
      </c>
      <c r="D31" s="18"/>
    </row>
    <row r="32" spans="2:4" ht="18.75" x14ac:dyDescent="0.3">
      <c r="B32" s="8" t="s">
        <v>24</v>
      </c>
      <c r="C32" s="19" t="e">
        <f>VLOOKUP($C$4,BasedeDonnées[],16,FALSE)</f>
        <v>#N/A</v>
      </c>
      <c r="D32" s="18"/>
    </row>
    <row r="33" spans="2:4" ht="18.75" x14ac:dyDescent="0.3">
      <c r="B33" s="8" t="s">
        <v>25</v>
      </c>
      <c r="C33" s="19" t="e">
        <f>VLOOKUP($C$4,BasedeDonnées[],17,FALSE)</f>
        <v>#N/A</v>
      </c>
      <c r="D33" s="18"/>
    </row>
    <row r="34" spans="2:4" ht="19.5" thickBot="1" x14ac:dyDescent="0.35">
      <c r="B34" s="9" t="s">
        <v>26</v>
      </c>
      <c r="C34" s="22" t="e">
        <f>VLOOKUP($C$4,BasedeDonnées[],18,FALSE)</f>
        <v>#N/A</v>
      </c>
      <c r="D34" s="20"/>
    </row>
    <row r="35" spans="2:4" ht="19.5" thickBot="1" x14ac:dyDescent="0.35">
      <c r="B35" s="3"/>
      <c r="C35" s="3"/>
      <c r="D35" s="4"/>
    </row>
    <row r="36" spans="2:4" ht="18.75" x14ac:dyDescent="0.3">
      <c r="B36" s="10" t="s">
        <v>27</v>
      </c>
      <c r="C36" s="11"/>
      <c r="D36" s="12"/>
    </row>
    <row r="37" spans="2:4" ht="18.75" x14ac:dyDescent="0.3">
      <c r="B37" s="8" t="s">
        <v>28</v>
      </c>
      <c r="C37" s="19"/>
      <c r="D37" s="18"/>
    </row>
    <row r="38" spans="2:4" ht="19.5" thickBot="1" x14ac:dyDescent="0.35">
      <c r="B38" s="9" t="s">
        <v>29</v>
      </c>
      <c r="C38" s="22" t="e">
        <f>VLOOKUP($C$4,BasedeDonnées[],19,FALSE)</f>
        <v>#N/A</v>
      </c>
      <c r="D38" s="20"/>
    </row>
  </sheetData>
  <dataValidations count="4">
    <dataValidation type="list" allowBlank="1" showInputMessage="1" showErrorMessage="1" sqref="C7 C5" xr:uid="{7B8DA1B5-42E5-4359-A9BA-1E445018F5B5}">
      <formula1>Archives</formula1>
    </dataValidation>
    <dataValidation type="list" allowBlank="1" showInputMessage="1" showErrorMessage="1" sqref="C6" xr:uid="{6A6A43FF-7A00-4F1F-B5C6-CCE4E037C52C}">
      <formula1>"Christophe,Philippe,Paul-Dodi"</formula1>
    </dataValidation>
    <dataValidation type="list" allowBlank="1" showInputMessage="1" showErrorMessage="1" sqref="D6:D9" xr:uid="{18CAE8F3-4A9A-4B35-BFEE-F6F7AD71B8C0}">
      <formula1>Clocher</formula1>
    </dataValidation>
    <dataValidation type="list" allowBlank="1" showInputMessage="1" showErrorMessage="1" sqref="D4" xr:uid="{5480204C-849E-4F0F-BAA8-B5B0D7AFA3E5}">
      <formula1>Date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1" fitToHeight="0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085D479-6D63-4FD7-9A16-EF583E5436FC}">
          <x14:formula1>
            <xm:f>'Mode d''Emploi'!#REF!</xm:f>
          </x14:formula1>
          <xm:sqref>C8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41B17-204E-4790-BB67-DCD79EB7BF6C}">
  <sheetPr codeName="Feuil2"/>
  <dimension ref="A2:S5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14" sqref="E14"/>
    </sheetView>
  </sheetViews>
  <sheetFormatPr baseColWidth="10" defaultRowHeight="15" x14ac:dyDescent="0.25"/>
  <cols>
    <col min="1" max="1" width="23.140625" customWidth="1"/>
    <col min="2" max="2" width="10.5703125" style="45" customWidth="1"/>
    <col min="3" max="3" width="20.85546875" style="45" customWidth="1"/>
    <col min="4" max="4" width="13.7109375" customWidth="1"/>
    <col min="5" max="5" width="32.85546875" customWidth="1"/>
    <col min="6" max="6" width="28.5703125" customWidth="1"/>
    <col min="7" max="7" width="40.85546875" customWidth="1"/>
    <col min="8" max="8" width="16.42578125" customWidth="1"/>
    <col min="9" max="9" width="15.28515625" customWidth="1"/>
    <col min="10" max="10" width="19.140625" customWidth="1"/>
    <col min="11" max="11" width="12.85546875" customWidth="1"/>
    <col min="12" max="12" width="33.85546875" customWidth="1"/>
    <col min="13" max="13" width="20.42578125" customWidth="1"/>
    <col min="14" max="14" width="12.85546875" customWidth="1"/>
    <col min="15" max="15" width="13.85546875" customWidth="1"/>
    <col min="16" max="16" width="29.28515625" customWidth="1"/>
    <col min="17" max="17" width="22" customWidth="1"/>
    <col min="18" max="18" width="19.140625" customWidth="1"/>
    <col min="19" max="19" width="46.42578125" customWidth="1"/>
  </cols>
  <sheetData>
    <row r="2" spans="1:19" ht="15.75" x14ac:dyDescent="0.25">
      <c r="A2" s="2" t="s">
        <v>0</v>
      </c>
      <c r="B2" s="44" t="s">
        <v>1</v>
      </c>
      <c r="C2" s="44" t="s">
        <v>3</v>
      </c>
      <c r="D2" s="2" t="s">
        <v>4</v>
      </c>
      <c r="E2" s="2" t="s">
        <v>7</v>
      </c>
      <c r="F2" s="2" t="s">
        <v>8</v>
      </c>
      <c r="G2" s="2" t="s">
        <v>9</v>
      </c>
      <c r="H2" s="2" t="s">
        <v>12</v>
      </c>
      <c r="I2" s="2" t="s">
        <v>14</v>
      </c>
      <c r="J2" s="2" t="s">
        <v>17</v>
      </c>
      <c r="K2" s="2" t="s">
        <v>19</v>
      </c>
      <c r="L2" s="2" t="s">
        <v>20</v>
      </c>
      <c r="M2" s="2" t="s">
        <v>21</v>
      </c>
      <c r="N2" s="2" t="s">
        <v>22</v>
      </c>
      <c r="O2" s="2" t="s">
        <v>23</v>
      </c>
      <c r="P2" s="2" t="s">
        <v>24</v>
      </c>
      <c r="Q2" s="2" t="s">
        <v>25</v>
      </c>
      <c r="R2" s="2" t="s">
        <v>26</v>
      </c>
      <c r="S2" s="2" t="s">
        <v>29</v>
      </c>
    </row>
    <row r="3" spans="1:19" ht="15.75" x14ac:dyDescent="0.25">
      <c r="A3" s="83" t="s">
        <v>135</v>
      </c>
      <c r="B3" s="84" t="s">
        <v>33</v>
      </c>
      <c r="C3" s="85">
        <v>45865</v>
      </c>
      <c r="D3" s="83" t="s">
        <v>5</v>
      </c>
      <c r="E3" s="83" t="s">
        <v>170</v>
      </c>
      <c r="F3" s="83" t="s">
        <v>164</v>
      </c>
      <c r="G3" s="83" t="s">
        <v>164</v>
      </c>
      <c r="H3" s="83" t="s">
        <v>165</v>
      </c>
      <c r="I3" s="83" t="s">
        <v>124</v>
      </c>
      <c r="J3" s="83" t="s">
        <v>166</v>
      </c>
      <c r="K3" s="83"/>
      <c r="L3" s="83" t="s">
        <v>164</v>
      </c>
      <c r="M3" s="83" t="s">
        <v>167</v>
      </c>
      <c r="N3" s="83" t="s">
        <v>31</v>
      </c>
      <c r="O3" s="83" t="s">
        <v>168</v>
      </c>
      <c r="P3" s="83" t="s">
        <v>164</v>
      </c>
      <c r="Q3" s="83"/>
      <c r="R3" s="83"/>
      <c r="S3" s="83" t="s">
        <v>169</v>
      </c>
    </row>
    <row r="4" spans="1:19" ht="15.75" x14ac:dyDescent="0.25">
      <c r="A4" s="83" t="s">
        <v>162</v>
      </c>
      <c r="B4" s="84" t="s">
        <v>33</v>
      </c>
      <c r="C4" s="85">
        <v>44528</v>
      </c>
      <c r="D4" s="83"/>
      <c r="E4" s="83" t="s">
        <v>115</v>
      </c>
      <c r="F4" s="83" t="s">
        <v>116</v>
      </c>
      <c r="G4" s="83" t="s">
        <v>117</v>
      </c>
      <c r="H4" s="83" t="s">
        <v>118</v>
      </c>
      <c r="I4" s="83"/>
      <c r="J4" s="83" t="s">
        <v>120</v>
      </c>
      <c r="K4" s="83" t="s">
        <v>120</v>
      </c>
      <c r="L4" s="83" t="s">
        <v>121</v>
      </c>
      <c r="M4" s="83" t="s">
        <v>119</v>
      </c>
      <c r="N4" s="83"/>
      <c r="O4" s="83"/>
      <c r="P4" s="83" t="s">
        <v>122</v>
      </c>
      <c r="Q4" s="83"/>
      <c r="R4" s="83"/>
      <c r="S4" s="83" t="s">
        <v>123</v>
      </c>
    </row>
    <row r="5" spans="1:19" ht="15.75" x14ac:dyDescent="0.25">
      <c r="A5" s="83" t="s">
        <v>158</v>
      </c>
      <c r="B5" s="84" t="s">
        <v>33</v>
      </c>
      <c r="C5" s="85">
        <v>45627</v>
      </c>
      <c r="D5" s="83" t="s">
        <v>5</v>
      </c>
      <c r="E5" s="86" t="s">
        <v>157</v>
      </c>
      <c r="F5" s="83" t="s">
        <v>149</v>
      </c>
      <c r="G5" s="83" t="s">
        <v>148</v>
      </c>
      <c r="H5" s="83" t="s">
        <v>150</v>
      </c>
      <c r="I5" s="83" t="s">
        <v>151</v>
      </c>
      <c r="J5" s="83" t="s">
        <v>152</v>
      </c>
      <c r="K5" s="83" t="s">
        <v>34</v>
      </c>
      <c r="L5" s="83" t="s">
        <v>156</v>
      </c>
      <c r="M5" s="83" t="s">
        <v>155</v>
      </c>
      <c r="N5" s="83" t="s">
        <v>34</v>
      </c>
      <c r="O5" s="83" t="s">
        <v>34</v>
      </c>
      <c r="P5" s="83" t="s">
        <v>154</v>
      </c>
      <c r="Q5" s="83" t="s">
        <v>34</v>
      </c>
      <c r="R5" s="83" t="s">
        <v>34</v>
      </c>
      <c r="S5" s="83" t="s">
        <v>153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82FF6-21B2-4A82-969A-4DCE8A4C6E57}">
  <sheetPr codeName="Feuil3"/>
  <dimension ref="B1:F159"/>
  <sheetViews>
    <sheetView workbookViewId="0">
      <selection activeCell="F27" sqref="F27"/>
    </sheetView>
  </sheetViews>
  <sheetFormatPr baseColWidth="10" defaultRowHeight="15" x14ac:dyDescent="0.25"/>
  <cols>
    <col min="3" max="3" width="12.28515625" customWidth="1"/>
    <col min="4" max="4" width="66.7109375" bestFit="1" customWidth="1"/>
    <col min="5" max="5" width="13.28515625" customWidth="1"/>
    <col min="6" max="6" width="16.140625" customWidth="1"/>
  </cols>
  <sheetData>
    <row r="1" spans="2:6" ht="18.75" x14ac:dyDescent="0.3">
      <c r="D1" s="17" t="s">
        <v>35</v>
      </c>
    </row>
    <row r="2" spans="2:6" x14ac:dyDescent="0.25">
      <c r="D2" s="16" t="s">
        <v>104</v>
      </c>
    </row>
    <row r="3" spans="2:6" x14ac:dyDescent="0.25">
      <c r="B3" s="1" t="s">
        <v>1</v>
      </c>
      <c r="D3" t="s">
        <v>41</v>
      </c>
      <c r="F3" s="1" t="s">
        <v>36</v>
      </c>
    </row>
    <row r="4" spans="2:6" x14ac:dyDescent="0.25">
      <c r="B4" t="s">
        <v>34</v>
      </c>
      <c r="D4" t="s">
        <v>42</v>
      </c>
      <c r="F4" t="s">
        <v>34</v>
      </c>
    </row>
    <row r="5" spans="2:6" x14ac:dyDescent="0.25">
      <c r="B5" t="s">
        <v>2</v>
      </c>
      <c r="D5" t="s">
        <v>43</v>
      </c>
      <c r="F5" t="s">
        <v>37</v>
      </c>
    </row>
    <row r="6" spans="2:6" x14ac:dyDescent="0.25">
      <c r="B6" t="s">
        <v>32</v>
      </c>
      <c r="D6" t="s">
        <v>44</v>
      </c>
      <c r="F6" t="s">
        <v>5</v>
      </c>
    </row>
    <row r="7" spans="2:6" x14ac:dyDescent="0.25">
      <c r="B7" t="s">
        <v>33</v>
      </c>
      <c r="D7" t="s">
        <v>45</v>
      </c>
      <c r="F7" t="s">
        <v>38</v>
      </c>
    </row>
    <row r="8" spans="2:6" x14ac:dyDescent="0.25">
      <c r="B8" t="s">
        <v>133</v>
      </c>
      <c r="D8" t="s">
        <v>46</v>
      </c>
      <c r="F8" t="s">
        <v>39</v>
      </c>
    </row>
    <row r="9" spans="2:6" x14ac:dyDescent="0.25">
      <c r="D9" t="s">
        <v>47</v>
      </c>
      <c r="F9" t="s">
        <v>40</v>
      </c>
    </row>
    <row r="10" spans="2:6" x14ac:dyDescent="0.25">
      <c r="D10" t="s">
        <v>48</v>
      </c>
    </row>
    <row r="11" spans="2:6" x14ac:dyDescent="0.25">
      <c r="D11" t="s">
        <v>49</v>
      </c>
    </row>
    <row r="12" spans="2:6" x14ac:dyDescent="0.25">
      <c r="D12" t="s">
        <v>50</v>
      </c>
    </row>
    <row r="13" spans="2:6" x14ac:dyDescent="0.25">
      <c r="D13" t="s">
        <v>51</v>
      </c>
    </row>
    <row r="14" spans="2:6" x14ac:dyDescent="0.25">
      <c r="D14" t="s">
        <v>52</v>
      </c>
    </row>
    <row r="15" spans="2:6" x14ac:dyDescent="0.25">
      <c r="D15" t="s">
        <v>53</v>
      </c>
    </row>
    <row r="16" spans="2:6" x14ac:dyDescent="0.25">
      <c r="D16" t="s">
        <v>54</v>
      </c>
    </row>
    <row r="17" spans="4:4" x14ac:dyDescent="0.25">
      <c r="D17" t="s">
        <v>55</v>
      </c>
    </row>
    <row r="18" spans="4:4" x14ac:dyDescent="0.25">
      <c r="D18" t="s">
        <v>56</v>
      </c>
    </row>
    <row r="19" spans="4:4" x14ac:dyDescent="0.25">
      <c r="D19" t="s">
        <v>57</v>
      </c>
    </row>
    <row r="20" spans="4:4" x14ac:dyDescent="0.25">
      <c r="D20" t="s">
        <v>58</v>
      </c>
    </row>
    <row r="21" spans="4:4" x14ac:dyDescent="0.25">
      <c r="D21" t="s">
        <v>59</v>
      </c>
    </row>
    <row r="22" spans="4:4" x14ac:dyDescent="0.25">
      <c r="D22" t="s">
        <v>60</v>
      </c>
    </row>
    <row r="23" spans="4:4" x14ac:dyDescent="0.25">
      <c r="D23" t="s">
        <v>61</v>
      </c>
    </row>
    <row r="24" spans="4:4" x14ac:dyDescent="0.25">
      <c r="D24" t="s">
        <v>62</v>
      </c>
    </row>
    <row r="25" spans="4:4" x14ac:dyDescent="0.25">
      <c r="D25" t="s">
        <v>63</v>
      </c>
    </row>
    <row r="26" spans="4:4" x14ac:dyDescent="0.25">
      <c r="D26" t="s">
        <v>108</v>
      </c>
    </row>
    <row r="27" spans="4:4" x14ac:dyDescent="0.25">
      <c r="D27" t="s">
        <v>64</v>
      </c>
    </row>
    <row r="28" spans="4:4" x14ac:dyDescent="0.25">
      <c r="D28" t="s">
        <v>65</v>
      </c>
    </row>
    <row r="29" spans="4:4" x14ac:dyDescent="0.25">
      <c r="D29" t="s">
        <v>66</v>
      </c>
    </row>
    <row r="30" spans="4:4" x14ac:dyDescent="0.25">
      <c r="D30" t="s">
        <v>67</v>
      </c>
    </row>
    <row r="31" spans="4:4" x14ac:dyDescent="0.25">
      <c r="D31" t="s">
        <v>68</v>
      </c>
    </row>
    <row r="32" spans="4:4" x14ac:dyDescent="0.25">
      <c r="D32" t="s">
        <v>69</v>
      </c>
    </row>
    <row r="33" spans="4:4" x14ac:dyDescent="0.25">
      <c r="D33" t="s">
        <v>70</v>
      </c>
    </row>
    <row r="34" spans="4:4" x14ac:dyDescent="0.25">
      <c r="D34" t="s">
        <v>71</v>
      </c>
    </row>
    <row r="35" spans="4:4" x14ac:dyDescent="0.25">
      <c r="D35" t="s">
        <v>72</v>
      </c>
    </row>
    <row r="36" spans="4:4" x14ac:dyDescent="0.25">
      <c r="D36" t="s">
        <v>73</v>
      </c>
    </row>
    <row r="37" spans="4:4" x14ac:dyDescent="0.25">
      <c r="D37" t="s">
        <v>74</v>
      </c>
    </row>
    <row r="38" spans="4:4" x14ac:dyDescent="0.25">
      <c r="D38" t="s">
        <v>75</v>
      </c>
    </row>
    <row r="39" spans="4:4" x14ac:dyDescent="0.25">
      <c r="D39" t="s">
        <v>76</v>
      </c>
    </row>
    <row r="40" spans="4:4" x14ac:dyDescent="0.25">
      <c r="D40" t="s">
        <v>77</v>
      </c>
    </row>
    <row r="41" spans="4:4" x14ac:dyDescent="0.25">
      <c r="D41" t="s">
        <v>78</v>
      </c>
    </row>
    <row r="42" spans="4:4" x14ac:dyDescent="0.25">
      <c r="D42" t="s">
        <v>79</v>
      </c>
    </row>
    <row r="43" spans="4:4" x14ac:dyDescent="0.25">
      <c r="D43" t="s">
        <v>80</v>
      </c>
    </row>
    <row r="44" spans="4:4" x14ac:dyDescent="0.25">
      <c r="D44" t="s">
        <v>81</v>
      </c>
    </row>
    <row r="45" spans="4:4" x14ac:dyDescent="0.25">
      <c r="D45" t="s">
        <v>82</v>
      </c>
    </row>
    <row r="46" spans="4:4" x14ac:dyDescent="0.25">
      <c r="D46" t="s">
        <v>83</v>
      </c>
    </row>
    <row r="47" spans="4:4" x14ac:dyDescent="0.25">
      <c r="D47" t="s">
        <v>84</v>
      </c>
    </row>
    <row r="48" spans="4:4" x14ac:dyDescent="0.25">
      <c r="D48" t="s">
        <v>85</v>
      </c>
    </row>
    <row r="49" spans="4:4" x14ac:dyDescent="0.25">
      <c r="D49" t="s">
        <v>86</v>
      </c>
    </row>
    <row r="50" spans="4:4" x14ac:dyDescent="0.25">
      <c r="D50" t="s">
        <v>87</v>
      </c>
    </row>
    <row r="51" spans="4:4" x14ac:dyDescent="0.25">
      <c r="D51" t="s">
        <v>88</v>
      </c>
    </row>
    <row r="52" spans="4:4" x14ac:dyDescent="0.25">
      <c r="D52" t="s">
        <v>89</v>
      </c>
    </row>
    <row r="53" spans="4:4" x14ac:dyDescent="0.25">
      <c r="D53" t="s">
        <v>90</v>
      </c>
    </row>
    <row r="54" spans="4:4" x14ac:dyDescent="0.25">
      <c r="D54" t="s">
        <v>91</v>
      </c>
    </row>
    <row r="55" spans="4:4" x14ac:dyDescent="0.25">
      <c r="D55" t="s">
        <v>92</v>
      </c>
    </row>
    <row r="56" spans="4:4" x14ac:dyDescent="0.25">
      <c r="D56" t="s">
        <v>93</v>
      </c>
    </row>
    <row r="57" spans="4:4" x14ac:dyDescent="0.25">
      <c r="D57" t="s">
        <v>94</v>
      </c>
    </row>
    <row r="58" spans="4:4" x14ac:dyDescent="0.25">
      <c r="D58" t="s">
        <v>95</v>
      </c>
    </row>
    <row r="59" spans="4:4" x14ac:dyDescent="0.25">
      <c r="D59" t="s">
        <v>96</v>
      </c>
    </row>
    <row r="60" spans="4:4" x14ac:dyDescent="0.25">
      <c r="D60" t="s">
        <v>97</v>
      </c>
    </row>
    <row r="61" spans="4:4" x14ac:dyDescent="0.25">
      <c r="D61" t="s">
        <v>98</v>
      </c>
    </row>
    <row r="62" spans="4:4" x14ac:dyDescent="0.25">
      <c r="D62" t="s">
        <v>99</v>
      </c>
    </row>
    <row r="63" spans="4:4" x14ac:dyDescent="0.25">
      <c r="D63" t="s">
        <v>100</v>
      </c>
    </row>
    <row r="64" spans="4:4" x14ac:dyDescent="0.25">
      <c r="D64" s="16" t="s">
        <v>105</v>
      </c>
    </row>
    <row r="65" spans="4:4" x14ac:dyDescent="0.25">
      <c r="D65" t="s">
        <v>101</v>
      </c>
    </row>
    <row r="66" spans="4:4" x14ac:dyDescent="0.25">
      <c r="D66" t="s">
        <v>102</v>
      </c>
    </row>
    <row r="67" spans="4:4" x14ac:dyDescent="0.25">
      <c r="D67" t="s">
        <v>103</v>
      </c>
    </row>
    <row r="68" spans="4:4" x14ac:dyDescent="0.25">
      <c r="D68" t="s">
        <v>109</v>
      </c>
    </row>
    <row r="69" spans="4:4" x14ac:dyDescent="0.25">
      <c r="D69" t="s">
        <v>110</v>
      </c>
    </row>
    <row r="70" spans="4:4" x14ac:dyDescent="0.25">
      <c r="D70" t="s">
        <v>50</v>
      </c>
    </row>
    <row r="71" spans="4:4" x14ac:dyDescent="0.25">
      <c r="D71" t="s">
        <v>51</v>
      </c>
    </row>
    <row r="72" spans="4:4" x14ac:dyDescent="0.25">
      <c r="D72" t="s">
        <v>52</v>
      </c>
    </row>
    <row r="73" spans="4:4" x14ac:dyDescent="0.25">
      <c r="D73" t="s">
        <v>53</v>
      </c>
    </row>
    <row r="74" spans="4:4" x14ac:dyDescent="0.25">
      <c r="D74" t="s">
        <v>54</v>
      </c>
    </row>
    <row r="75" spans="4:4" x14ac:dyDescent="0.25">
      <c r="D75" t="s">
        <v>56</v>
      </c>
    </row>
    <row r="76" spans="4:4" x14ac:dyDescent="0.25">
      <c r="D76" t="s">
        <v>57</v>
      </c>
    </row>
    <row r="77" spans="4:4" x14ac:dyDescent="0.25">
      <c r="D77" t="s">
        <v>58</v>
      </c>
    </row>
    <row r="78" spans="4:4" x14ac:dyDescent="0.25">
      <c r="D78" t="s">
        <v>59</v>
      </c>
    </row>
    <row r="79" spans="4:4" x14ac:dyDescent="0.25">
      <c r="D79" t="s">
        <v>60</v>
      </c>
    </row>
    <row r="80" spans="4:4" x14ac:dyDescent="0.25">
      <c r="D80" t="s">
        <v>65</v>
      </c>
    </row>
    <row r="81" spans="4:4" x14ac:dyDescent="0.25">
      <c r="D81" t="s">
        <v>66</v>
      </c>
    </row>
    <row r="82" spans="4:4" x14ac:dyDescent="0.25">
      <c r="D82" t="s">
        <v>67</v>
      </c>
    </row>
    <row r="83" spans="4:4" x14ac:dyDescent="0.25">
      <c r="D83" t="s">
        <v>68</v>
      </c>
    </row>
    <row r="84" spans="4:4" x14ac:dyDescent="0.25">
      <c r="D84" t="s">
        <v>69</v>
      </c>
    </row>
    <row r="85" spans="4:4" x14ac:dyDescent="0.25">
      <c r="D85" t="s">
        <v>71</v>
      </c>
    </row>
    <row r="86" spans="4:4" x14ac:dyDescent="0.25">
      <c r="D86" t="s">
        <v>73</v>
      </c>
    </row>
    <row r="87" spans="4:4" x14ac:dyDescent="0.25">
      <c r="D87" t="s">
        <v>74</v>
      </c>
    </row>
    <row r="88" spans="4:4" x14ac:dyDescent="0.25">
      <c r="D88" t="s">
        <v>75</v>
      </c>
    </row>
    <row r="89" spans="4:4" x14ac:dyDescent="0.25">
      <c r="D89" t="s">
        <v>76</v>
      </c>
    </row>
    <row r="90" spans="4:4" x14ac:dyDescent="0.25">
      <c r="D90" t="s">
        <v>77</v>
      </c>
    </row>
    <row r="91" spans="4:4" x14ac:dyDescent="0.25">
      <c r="D91" t="s">
        <v>78</v>
      </c>
    </row>
    <row r="92" spans="4:4" x14ac:dyDescent="0.25">
      <c r="D92" t="s">
        <v>79</v>
      </c>
    </row>
    <row r="93" spans="4:4" x14ac:dyDescent="0.25">
      <c r="D93" t="s">
        <v>80</v>
      </c>
    </row>
    <row r="94" spans="4:4" x14ac:dyDescent="0.25">
      <c r="D94" t="s">
        <v>81</v>
      </c>
    </row>
    <row r="95" spans="4:4" x14ac:dyDescent="0.25">
      <c r="D95" t="s">
        <v>83</v>
      </c>
    </row>
    <row r="96" spans="4:4" x14ac:dyDescent="0.25">
      <c r="D96" t="s">
        <v>85</v>
      </c>
    </row>
    <row r="97" spans="4:4" x14ac:dyDescent="0.25">
      <c r="D97" t="s">
        <v>86</v>
      </c>
    </row>
    <row r="98" spans="4:4" x14ac:dyDescent="0.25">
      <c r="D98" t="s">
        <v>87</v>
      </c>
    </row>
    <row r="99" spans="4:4" x14ac:dyDescent="0.25">
      <c r="D99" t="s">
        <v>88</v>
      </c>
    </row>
    <row r="100" spans="4:4" x14ac:dyDescent="0.25">
      <c r="D100" t="s">
        <v>89</v>
      </c>
    </row>
    <row r="101" spans="4:4" x14ac:dyDescent="0.25">
      <c r="D101" t="s">
        <v>90</v>
      </c>
    </row>
    <row r="102" spans="4:4" x14ac:dyDescent="0.25">
      <c r="D102" t="s">
        <v>91</v>
      </c>
    </row>
    <row r="103" spans="4:4" x14ac:dyDescent="0.25">
      <c r="D103" t="s">
        <v>92</v>
      </c>
    </row>
    <row r="104" spans="4:4" x14ac:dyDescent="0.25">
      <c r="D104" t="s">
        <v>93</v>
      </c>
    </row>
    <row r="105" spans="4:4" x14ac:dyDescent="0.25">
      <c r="D105" t="s">
        <v>94</v>
      </c>
    </row>
    <row r="106" spans="4:4" x14ac:dyDescent="0.25">
      <c r="D106" t="s">
        <v>95</v>
      </c>
    </row>
    <row r="107" spans="4:4" x14ac:dyDescent="0.25">
      <c r="D107" t="s">
        <v>97</v>
      </c>
    </row>
    <row r="108" spans="4:4" x14ac:dyDescent="0.25">
      <c r="D108" t="s">
        <v>98</v>
      </c>
    </row>
    <row r="109" spans="4:4" x14ac:dyDescent="0.25">
      <c r="D109" t="s">
        <v>99</v>
      </c>
    </row>
    <row r="110" spans="4:4" x14ac:dyDescent="0.25">
      <c r="D110" t="s">
        <v>100</v>
      </c>
    </row>
    <row r="111" spans="4:4" x14ac:dyDescent="0.25">
      <c r="D111" s="16" t="s">
        <v>106</v>
      </c>
    </row>
    <row r="112" spans="4:4" x14ac:dyDescent="0.25">
      <c r="D112" t="s">
        <v>107</v>
      </c>
    </row>
    <row r="113" spans="4:4" x14ac:dyDescent="0.25">
      <c r="D113" t="s">
        <v>42</v>
      </c>
    </row>
    <row r="114" spans="4:4" x14ac:dyDescent="0.25">
      <c r="D114" t="s">
        <v>43</v>
      </c>
    </row>
    <row r="115" spans="4:4" x14ac:dyDescent="0.25">
      <c r="D115" t="s">
        <v>44</v>
      </c>
    </row>
    <row r="116" spans="4:4" x14ac:dyDescent="0.25">
      <c r="D116" t="s">
        <v>49</v>
      </c>
    </row>
    <row r="117" spans="4:4" x14ac:dyDescent="0.25">
      <c r="D117" t="s">
        <v>50</v>
      </c>
    </row>
    <row r="118" spans="4:4" x14ac:dyDescent="0.25">
      <c r="D118" t="s">
        <v>51</v>
      </c>
    </row>
    <row r="119" spans="4:4" x14ac:dyDescent="0.25">
      <c r="D119" t="s">
        <v>52</v>
      </c>
    </row>
    <row r="120" spans="4:4" x14ac:dyDescent="0.25">
      <c r="D120" t="s">
        <v>53</v>
      </c>
    </row>
    <row r="121" spans="4:4" x14ac:dyDescent="0.25">
      <c r="D121" t="s">
        <v>54</v>
      </c>
    </row>
    <row r="122" spans="4:4" x14ac:dyDescent="0.25">
      <c r="D122" t="s">
        <v>56</v>
      </c>
    </row>
    <row r="123" spans="4:4" x14ac:dyDescent="0.25">
      <c r="D123" t="s">
        <v>57</v>
      </c>
    </row>
    <row r="124" spans="4:4" x14ac:dyDescent="0.25">
      <c r="D124" t="s">
        <v>58</v>
      </c>
    </row>
    <row r="125" spans="4:4" x14ac:dyDescent="0.25">
      <c r="D125" t="s">
        <v>59</v>
      </c>
    </row>
    <row r="126" spans="4:4" x14ac:dyDescent="0.25">
      <c r="D126" t="s">
        <v>60</v>
      </c>
    </row>
    <row r="127" spans="4:4" x14ac:dyDescent="0.25">
      <c r="D127" t="s">
        <v>65</v>
      </c>
    </row>
    <row r="128" spans="4:4" x14ac:dyDescent="0.25">
      <c r="D128" t="s">
        <v>66</v>
      </c>
    </row>
    <row r="129" spans="4:4" x14ac:dyDescent="0.25">
      <c r="D129" t="s">
        <v>67</v>
      </c>
    </row>
    <row r="130" spans="4:4" x14ac:dyDescent="0.25">
      <c r="D130" t="s">
        <v>68</v>
      </c>
    </row>
    <row r="131" spans="4:4" x14ac:dyDescent="0.25">
      <c r="D131" t="s">
        <v>69</v>
      </c>
    </row>
    <row r="132" spans="4:4" x14ac:dyDescent="0.25">
      <c r="D132" t="s">
        <v>70</v>
      </c>
    </row>
    <row r="133" spans="4:4" x14ac:dyDescent="0.25">
      <c r="D133" t="s">
        <v>71</v>
      </c>
    </row>
    <row r="134" spans="4:4" x14ac:dyDescent="0.25">
      <c r="D134" t="s">
        <v>72</v>
      </c>
    </row>
    <row r="135" spans="4:4" x14ac:dyDescent="0.25">
      <c r="D135" t="s">
        <v>73</v>
      </c>
    </row>
    <row r="136" spans="4:4" x14ac:dyDescent="0.25">
      <c r="D136" t="s">
        <v>74</v>
      </c>
    </row>
    <row r="137" spans="4:4" x14ac:dyDescent="0.25">
      <c r="D137" t="s">
        <v>75</v>
      </c>
    </row>
    <row r="138" spans="4:4" x14ac:dyDescent="0.25">
      <c r="D138" t="s">
        <v>76</v>
      </c>
    </row>
    <row r="139" spans="4:4" x14ac:dyDescent="0.25">
      <c r="D139" t="s">
        <v>77</v>
      </c>
    </row>
    <row r="140" spans="4:4" x14ac:dyDescent="0.25">
      <c r="D140" t="s">
        <v>78</v>
      </c>
    </row>
    <row r="141" spans="4:4" x14ac:dyDescent="0.25">
      <c r="D141" t="s">
        <v>79</v>
      </c>
    </row>
    <row r="142" spans="4:4" x14ac:dyDescent="0.25">
      <c r="D142" t="s">
        <v>80</v>
      </c>
    </row>
    <row r="143" spans="4:4" x14ac:dyDescent="0.25">
      <c r="D143" t="s">
        <v>81</v>
      </c>
    </row>
    <row r="144" spans="4:4" x14ac:dyDescent="0.25">
      <c r="D144" t="s">
        <v>83</v>
      </c>
    </row>
    <row r="145" spans="4:4" x14ac:dyDescent="0.25">
      <c r="D145" t="s">
        <v>85</v>
      </c>
    </row>
    <row r="146" spans="4:4" x14ac:dyDescent="0.25">
      <c r="D146" t="s">
        <v>86</v>
      </c>
    </row>
    <row r="147" spans="4:4" x14ac:dyDescent="0.25">
      <c r="D147" t="s">
        <v>87</v>
      </c>
    </row>
    <row r="148" spans="4:4" x14ac:dyDescent="0.25">
      <c r="D148" t="s">
        <v>88</v>
      </c>
    </row>
    <row r="149" spans="4:4" x14ac:dyDescent="0.25">
      <c r="D149" t="s">
        <v>89</v>
      </c>
    </row>
    <row r="150" spans="4:4" x14ac:dyDescent="0.25">
      <c r="D150" t="s">
        <v>90</v>
      </c>
    </row>
    <row r="151" spans="4:4" x14ac:dyDescent="0.25">
      <c r="D151" t="s">
        <v>91</v>
      </c>
    </row>
    <row r="152" spans="4:4" x14ac:dyDescent="0.25">
      <c r="D152" t="s">
        <v>92</v>
      </c>
    </row>
    <row r="153" spans="4:4" x14ac:dyDescent="0.25">
      <c r="D153" t="s">
        <v>93</v>
      </c>
    </row>
    <row r="154" spans="4:4" x14ac:dyDescent="0.25">
      <c r="D154" t="s">
        <v>94</v>
      </c>
    </row>
    <row r="155" spans="4:4" x14ac:dyDescent="0.25">
      <c r="D155" t="s">
        <v>95</v>
      </c>
    </row>
    <row r="156" spans="4:4" x14ac:dyDescent="0.25">
      <c r="D156" t="s">
        <v>97</v>
      </c>
    </row>
    <row r="157" spans="4:4" x14ac:dyDescent="0.25">
      <c r="D157" t="s">
        <v>98</v>
      </c>
    </row>
    <row r="158" spans="4:4" x14ac:dyDescent="0.25">
      <c r="D158" t="s">
        <v>99</v>
      </c>
    </row>
    <row r="159" spans="4:4" x14ac:dyDescent="0.25">
      <c r="D159" t="s">
        <v>100</v>
      </c>
    </row>
  </sheetData>
  <sheetProtection sheet="1" objects="1" scenarios="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19</vt:i4>
      </vt:variant>
    </vt:vector>
  </HeadingPairs>
  <TitlesOfParts>
    <vt:vector size="25" baseType="lpstr">
      <vt:lpstr>Mode d'Emploi</vt:lpstr>
      <vt:lpstr>FORMULAIRE DE SAISIE</vt:lpstr>
      <vt:lpstr>RECHERCHE PAR MESSE</vt:lpstr>
      <vt:lpstr>RECHERCHE PAR DATE</vt:lpstr>
      <vt:lpstr>DONNEES</vt:lpstr>
      <vt:lpstr>LISTE</vt:lpstr>
      <vt:lpstr>Anmnèse</vt:lpstr>
      <vt:lpstr>Année</vt:lpstr>
      <vt:lpstr>Archives</vt:lpstr>
      <vt:lpstr>Calendrier_liturgique</vt:lpstr>
      <vt:lpstr>Célébration</vt:lpstr>
      <vt:lpstr>Clocher</vt:lpstr>
      <vt:lpstr>Communion</vt:lpstr>
      <vt:lpstr>Date</vt:lpstr>
      <vt:lpstr>Doxologie</vt:lpstr>
      <vt:lpstr>Envoi</vt:lpstr>
      <vt:lpstr>Fraction</vt:lpstr>
      <vt:lpstr>Gloria</vt:lpstr>
      <vt:lpstr>Lieu</vt:lpstr>
      <vt:lpstr>Pardon</vt:lpstr>
      <vt:lpstr>Postcommunion</vt:lpstr>
      <vt:lpstr>Psaume</vt:lpstr>
      <vt:lpstr>PU</vt:lpstr>
      <vt:lpstr>Sanctus</vt:lpstr>
      <vt:lpstr>ZoneImp1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Berthaud</dc:creator>
  <cp:lastModifiedBy>Gérard Berthaud</cp:lastModifiedBy>
  <cp:lastPrinted>2025-07-21T07:42:48Z</cp:lastPrinted>
  <dcterms:created xsi:type="dcterms:W3CDTF">2023-07-26T12:26:53Z</dcterms:created>
  <dcterms:modified xsi:type="dcterms:W3CDTF">2025-07-21T08:00:05Z</dcterms:modified>
</cp:coreProperties>
</file>