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5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eber\Desktop\"/>
    </mc:Choice>
  </mc:AlternateContent>
  <xr:revisionPtr revIDLastSave="0" documentId="13_ncr:1_{F77289D9-DBEA-4A3E-8F0C-49E012ACBCD1}" xr6:coauthVersionLast="47" xr6:coauthVersionMax="47" xr10:uidLastSave="{00000000-0000-0000-0000-000000000000}"/>
  <bookViews>
    <workbookView xWindow="765" yWindow="1440" windowWidth="25425" windowHeight="13515" tabRatio="888" firstSheet="3" activeTab="8" xr2:uid="{00000000-000D-0000-FFFF-FFFF00000000}"/>
  </bookViews>
  <sheets>
    <sheet name="Données générales" sheetId="66" r:id="rId1"/>
    <sheet name="Nomenclature des comptes" sheetId="56" r:id="rId2"/>
    <sheet name="Clé de répartition" sheetId="61" r:id="rId3"/>
    <sheet name="Journal" sheetId="50" r:id="rId4"/>
    <sheet name="Grand Livre" sheetId="59" r:id="rId5"/>
    <sheet name="Balance des comptes" sheetId="71" r:id="rId6"/>
    <sheet name="Balance des comptes copro" sheetId="60" r:id="rId7"/>
    <sheet name="Analytique" sheetId="63" r:id="rId8"/>
    <sheet name="ENGIE SAVELYS" sheetId="68" r:id="rId9"/>
    <sheet name="Répartitions charges" sheetId="67" r:id="rId10"/>
    <sheet name="balance compte travaux" sheetId="70" r:id="rId11"/>
    <sheet name="Provision travaux FUTURS" sheetId="69" r:id="rId12"/>
  </sheets>
  <definedNames>
    <definedName name="_xlnm._FilterDatabase" localSheetId="8" hidden="1">'ENGIE SAVELYS'!$A$11:$J$11</definedName>
    <definedName name="_xlnm._FilterDatabase" localSheetId="1" hidden="1">'Nomenclature des comptes'!$A$4:$C$645</definedName>
    <definedName name="ENGIE_SAVELYS">'ENGIE SAVELYS'!$A$12:$J$29</definedName>
    <definedName name="_xlnm.Print_Titles" localSheetId="7">Analytique!$A:$C,Analytique!$7:$7</definedName>
    <definedName name="_xlnm.Print_Titles" localSheetId="10">'balance compte travaux'!$A:$B,'balance compte travaux'!$7:$7</definedName>
    <definedName name="_xlnm.Print_Titles" localSheetId="5">'Balance des comptes'!$A:$B,'Balance des comptes'!$7:$7</definedName>
    <definedName name="_xlnm.Print_Titles" localSheetId="6">'Balance des comptes copro'!$A:$B,'Balance des comptes copro'!$7:$7</definedName>
    <definedName name="_xlnm.Print_Titles" localSheetId="4">'Grand Livre'!$A:$C,'Grand Livre'!$7:$7</definedName>
  </definedNames>
  <calcPr calcId="191029"/>
  <pivotCaches>
    <pivotCache cacheId="30" r:id="rId13"/>
    <pivotCache cacheId="36" r:id="rId14"/>
    <pivotCache cacheId="42" r:id="rId15"/>
  </pivotCaches>
</workbook>
</file>

<file path=xl/calcChain.xml><?xml version="1.0" encoding="utf-8"?>
<calcChain xmlns="http://schemas.openxmlformats.org/spreadsheetml/2006/main">
  <c r="D113" i="50" l="1"/>
  <c r="D114" i="50"/>
  <c r="D115" i="50"/>
  <c r="D116" i="50"/>
  <c r="D117" i="50"/>
  <c r="D118" i="50"/>
  <c r="D119" i="50"/>
  <c r="D120" i="50"/>
  <c r="D121" i="50"/>
  <c r="D122" i="50"/>
  <c r="D123" i="50"/>
  <c r="D124" i="50"/>
  <c r="D125" i="50"/>
  <c r="D126" i="50"/>
  <c r="D127" i="50"/>
  <c r="D128" i="50"/>
  <c r="D129" i="50"/>
  <c r="D112" i="50"/>
  <c r="F93" i="50"/>
  <c r="F94" i="50"/>
  <c r="F95" i="50"/>
  <c r="F96" i="50"/>
  <c r="F97" i="50"/>
  <c r="F98" i="50"/>
  <c r="F99" i="50"/>
  <c r="F100" i="50"/>
  <c r="F101" i="50"/>
  <c r="F102" i="50"/>
  <c r="F103" i="50"/>
  <c r="F104" i="50"/>
  <c r="F105" i="50"/>
  <c r="F106" i="50"/>
  <c r="F107" i="50"/>
  <c r="F108" i="50"/>
  <c r="F109" i="50"/>
  <c r="F92" i="50"/>
  <c r="D93" i="50"/>
  <c r="D94" i="50"/>
  <c r="D95" i="50"/>
  <c r="D96" i="50"/>
  <c r="D97" i="50"/>
  <c r="D98" i="50"/>
  <c r="D99" i="50"/>
  <c r="D100" i="50"/>
  <c r="D101" i="50"/>
  <c r="D102" i="50"/>
  <c r="D103" i="50"/>
  <c r="D104" i="50"/>
  <c r="D105" i="50"/>
  <c r="D106" i="50"/>
  <c r="D107" i="50"/>
  <c r="D108" i="50"/>
  <c r="D109" i="50"/>
  <c r="D92" i="50"/>
  <c r="D73" i="50"/>
  <c r="D74" i="50"/>
  <c r="D75" i="50"/>
  <c r="D76" i="50"/>
  <c r="D77" i="50"/>
  <c r="D78" i="50"/>
  <c r="D79" i="50"/>
  <c r="D80" i="50"/>
  <c r="D81" i="50"/>
  <c r="D82" i="50"/>
  <c r="D83" i="50"/>
  <c r="D84" i="50"/>
  <c r="D85" i="50"/>
  <c r="D86" i="50"/>
  <c r="D87" i="50"/>
  <c r="D88" i="50"/>
  <c r="D89" i="50"/>
  <c r="F73" i="50"/>
  <c r="F74" i="50"/>
  <c r="F75" i="50"/>
  <c r="F76" i="50"/>
  <c r="F77" i="50"/>
  <c r="F78" i="50"/>
  <c r="F79" i="50"/>
  <c r="F80" i="50"/>
  <c r="F81" i="50"/>
  <c r="F82" i="50"/>
  <c r="F83" i="50"/>
  <c r="F84" i="50"/>
  <c r="F85" i="50"/>
  <c r="F86" i="50"/>
  <c r="F87" i="50"/>
  <c r="F88" i="50"/>
  <c r="F89" i="50"/>
  <c r="F72" i="50"/>
  <c r="D72" i="50"/>
  <c r="D13" i="50"/>
  <c r="D14" i="50"/>
  <c r="D15" i="50"/>
  <c r="D16" i="50"/>
  <c r="D17" i="50"/>
  <c r="D18" i="50"/>
  <c r="D19" i="50"/>
  <c r="D20" i="50"/>
  <c r="D21" i="50"/>
  <c r="D22" i="50"/>
  <c r="D23" i="50"/>
  <c r="D24" i="50"/>
  <c r="D25" i="50"/>
  <c r="D26" i="50"/>
  <c r="D27" i="50"/>
  <c r="D28" i="50"/>
  <c r="D29" i="50"/>
  <c r="D12" i="50"/>
  <c r="D33" i="50"/>
  <c r="D34" i="50"/>
  <c r="D35" i="50"/>
  <c r="D36" i="50"/>
  <c r="D37" i="50"/>
  <c r="D38" i="50"/>
  <c r="D39" i="50"/>
  <c r="D40" i="50"/>
  <c r="D41" i="50"/>
  <c r="D42" i="50"/>
  <c r="D43" i="50"/>
  <c r="D44" i="50"/>
  <c r="D45" i="50"/>
  <c r="D46" i="50"/>
  <c r="D47" i="50"/>
  <c r="D48" i="50"/>
  <c r="D49" i="50"/>
  <c r="D32" i="50"/>
  <c r="D53" i="50"/>
  <c r="D54" i="50"/>
  <c r="D55" i="50"/>
  <c r="D56" i="50"/>
  <c r="D57" i="50"/>
  <c r="D58" i="50"/>
  <c r="D59" i="50"/>
  <c r="D60" i="50"/>
  <c r="D61" i="50"/>
  <c r="D62" i="50"/>
  <c r="D63" i="50"/>
  <c r="D64" i="50"/>
  <c r="D65" i="50"/>
  <c r="D66" i="50"/>
  <c r="D67" i="50"/>
  <c r="D68" i="50"/>
  <c r="D69" i="50"/>
  <c r="D52" i="50"/>
  <c r="F53" i="50"/>
  <c r="F54" i="50"/>
  <c r="F55" i="50"/>
  <c r="F56" i="50"/>
  <c r="F57" i="50"/>
  <c r="F58" i="50"/>
  <c r="F59" i="50"/>
  <c r="F60" i="50"/>
  <c r="F61" i="50"/>
  <c r="F62" i="50"/>
  <c r="F63" i="50"/>
  <c r="F64" i="50"/>
  <c r="F65" i="50"/>
  <c r="F66" i="50"/>
  <c r="F67" i="50"/>
  <c r="F68" i="50"/>
  <c r="F69" i="50"/>
  <c r="F52" i="50"/>
  <c r="K11" i="69"/>
  <c r="I29" i="69"/>
  <c r="H29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11" i="69"/>
  <c r="H12" i="69"/>
  <c r="H13" i="69"/>
  <c r="H14" i="69"/>
  <c r="H15" i="69"/>
  <c r="H16" i="69"/>
  <c r="H17" i="69"/>
  <c r="H18" i="69"/>
  <c r="H19" i="69"/>
  <c r="H20" i="69"/>
  <c r="H21" i="69"/>
  <c r="H22" i="69"/>
  <c r="H23" i="69"/>
  <c r="H24" i="69"/>
  <c r="H25" i="69"/>
  <c r="H26" i="69"/>
  <c r="H27" i="69"/>
  <c r="H28" i="69"/>
  <c r="H11" i="69"/>
  <c r="G11" i="69"/>
  <c r="F11" i="69"/>
  <c r="E11" i="69"/>
  <c r="E61" i="50"/>
  <c r="D6" i="71" l="1"/>
  <c r="D6" i="70" l="1"/>
  <c r="E70" i="50" l="1"/>
  <c r="E69" i="50"/>
  <c r="E68" i="50"/>
  <c r="E67" i="50"/>
  <c r="E66" i="50"/>
  <c r="E65" i="50"/>
  <c r="E64" i="50"/>
  <c r="E63" i="50"/>
  <c r="E62" i="50"/>
  <c r="E60" i="50"/>
  <c r="E59" i="50"/>
  <c r="E58" i="50"/>
  <c r="E57" i="50"/>
  <c r="E56" i="50"/>
  <c r="E55" i="50"/>
  <c r="E54" i="50"/>
  <c r="E53" i="50"/>
  <c r="E52" i="50"/>
  <c r="G12" i="69"/>
  <c r="G173" i="50" s="1"/>
  <c r="G13" i="69"/>
  <c r="G174" i="50" s="1"/>
  <c r="G14" i="69"/>
  <c r="G175" i="50" s="1"/>
  <c r="G15" i="69"/>
  <c r="G176" i="50" s="1"/>
  <c r="G16" i="69"/>
  <c r="G177" i="50" s="1"/>
  <c r="G17" i="69"/>
  <c r="G178" i="50" s="1"/>
  <c r="G18" i="69"/>
  <c r="G179" i="50" s="1"/>
  <c r="G19" i="69"/>
  <c r="G180" i="50" s="1"/>
  <c r="G20" i="69"/>
  <c r="G181" i="50" s="1"/>
  <c r="G21" i="69"/>
  <c r="G182" i="50" s="1"/>
  <c r="G22" i="69"/>
  <c r="G183" i="50" s="1"/>
  <c r="G23" i="69"/>
  <c r="G184" i="50" s="1"/>
  <c r="G24" i="69"/>
  <c r="G185" i="50" s="1"/>
  <c r="G25" i="69"/>
  <c r="G186" i="50" s="1"/>
  <c r="G26" i="69"/>
  <c r="G187" i="50" s="1"/>
  <c r="G27" i="69"/>
  <c r="G188" i="50" s="1"/>
  <c r="G28" i="69"/>
  <c r="G189" i="50" s="1"/>
  <c r="F6" i="71"/>
  <c r="E6" i="71"/>
  <c r="C6" i="71"/>
  <c r="A1" i="71"/>
  <c r="F6" i="70"/>
  <c r="E6" i="70"/>
  <c r="C6" i="70"/>
  <c r="A1" i="70"/>
  <c r="G172" i="50" l="1"/>
  <c r="G29" i="69"/>
  <c r="G152" i="50"/>
  <c r="F12" i="69"/>
  <c r="F13" i="69"/>
  <c r="F14" i="69"/>
  <c r="G155" i="50" s="1"/>
  <c r="F15" i="69"/>
  <c r="G156" i="50" s="1"/>
  <c r="F16" i="69"/>
  <c r="F17" i="69"/>
  <c r="G158" i="50" s="1"/>
  <c r="F18" i="69"/>
  <c r="G159" i="50" s="1"/>
  <c r="F19" i="69"/>
  <c r="F20" i="69"/>
  <c r="F21" i="69"/>
  <c r="F22" i="69"/>
  <c r="F23" i="69"/>
  <c r="G164" i="50" s="1"/>
  <c r="F24" i="69"/>
  <c r="F25" i="69"/>
  <c r="F26" i="69"/>
  <c r="G167" i="50" s="1"/>
  <c r="F27" i="69"/>
  <c r="G168" i="50" s="1"/>
  <c r="F28" i="69"/>
  <c r="E12" i="69"/>
  <c r="K12" i="69" s="1"/>
  <c r="E13" i="69"/>
  <c r="K13" i="69" s="1"/>
  <c r="E14" i="69"/>
  <c r="E15" i="69"/>
  <c r="E16" i="69"/>
  <c r="K16" i="69" s="1"/>
  <c r="E17" i="69"/>
  <c r="K17" i="69" s="1"/>
  <c r="E18" i="69"/>
  <c r="E19" i="69"/>
  <c r="E20" i="69"/>
  <c r="K20" i="69" s="1"/>
  <c r="E21" i="69"/>
  <c r="K21" i="69" s="1"/>
  <c r="E22" i="69"/>
  <c r="E23" i="69"/>
  <c r="E24" i="69"/>
  <c r="K24" i="69" s="1"/>
  <c r="E25" i="69"/>
  <c r="K25" i="69" s="1"/>
  <c r="E26" i="69"/>
  <c r="E27" i="69"/>
  <c r="E28" i="69"/>
  <c r="K28" i="69" s="1"/>
  <c r="K26" i="69" l="1"/>
  <c r="K18" i="69"/>
  <c r="K22" i="69"/>
  <c r="K14" i="69"/>
  <c r="K27" i="69"/>
  <c r="K23" i="69"/>
  <c r="K19" i="69"/>
  <c r="K15" i="69"/>
  <c r="G28" i="67"/>
  <c r="G165" i="50"/>
  <c r="F114" i="50"/>
  <c r="G134" i="50"/>
  <c r="F129" i="50"/>
  <c r="G149" i="50"/>
  <c r="F121" i="50"/>
  <c r="G141" i="50"/>
  <c r="F113" i="50"/>
  <c r="G133" i="50"/>
  <c r="G26" i="67"/>
  <c r="G163" i="50"/>
  <c r="G25" i="67"/>
  <c r="G162" i="50"/>
  <c r="G17" i="67"/>
  <c r="G154" i="50"/>
  <c r="F123" i="50"/>
  <c r="G143" i="50"/>
  <c r="F120" i="50"/>
  <c r="G140" i="50"/>
  <c r="F112" i="50"/>
  <c r="G132" i="50"/>
  <c r="F127" i="50"/>
  <c r="G147" i="50"/>
  <c r="F119" i="50"/>
  <c r="G139" i="50"/>
  <c r="G32" i="67"/>
  <c r="G169" i="50"/>
  <c r="G24" i="67"/>
  <c r="G161" i="50"/>
  <c r="G16" i="67"/>
  <c r="G153" i="50"/>
  <c r="F124" i="50"/>
  <c r="G144" i="50"/>
  <c r="F115" i="50"/>
  <c r="G135" i="50"/>
  <c r="F118" i="50"/>
  <c r="G138" i="50"/>
  <c r="G23" i="67"/>
  <c r="G160" i="50"/>
  <c r="F116" i="50"/>
  <c r="G136" i="50"/>
  <c r="G29" i="67"/>
  <c r="G166" i="50"/>
  <c r="G20" i="67"/>
  <c r="G157" i="50"/>
  <c r="F122" i="50"/>
  <c r="G142" i="50"/>
  <c r="F128" i="50"/>
  <c r="G148" i="50"/>
  <c r="F126" i="50"/>
  <c r="G146" i="50"/>
  <c r="F125" i="50"/>
  <c r="G145" i="50"/>
  <c r="F117" i="50"/>
  <c r="G137" i="50"/>
  <c r="G15" i="67"/>
  <c r="G27" i="67"/>
  <c r="G21" i="67"/>
  <c r="G31" i="67"/>
  <c r="G19" i="67"/>
  <c r="G30" i="67"/>
  <c r="G18" i="67"/>
  <c r="G22" i="67"/>
  <c r="G6" i="68"/>
  <c r="H6" i="68" s="1"/>
  <c r="K29" i="69" l="1"/>
  <c r="G5" i="68"/>
  <c r="H5" i="68" s="1"/>
  <c r="I12" i="68"/>
  <c r="J29" i="69"/>
  <c r="E30" i="68"/>
  <c r="F30" i="68"/>
  <c r="E64" i="67"/>
  <c r="F64" i="67"/>
  <c r="G64" i="67"/>
  <c r="D64" i="67"/>
  <c r="H16" i="68" l="1"/>
  <c r="H12" i="68"/>
  <c r="G4" i="68"/>
  <c r="H15" i="68"/>
  <c r="H21" i="68"/>
  <c r="H19" i="68"/>
  <c r="F29" i="69"/>
  <c r="E29" i="69"/>
  <c r="H14" i="68"/>
  <c r="H25" i="68"/>
  <c r="H27" i="68"/>
  <c r="I28" i="68"/>
  <c r="I22" i="68"/>
  <c r="I16" i="68"/>
  <c r="H26" i="68"/>
  <c r="H20" i="68"/>
  <c r="I27" i="68"/>
  <c r="I21" i="68"/>
  <c r="I15" i="68"/>
  <c r="H24" i="68"/>
  <c r="H18" i="68"/>
  <c r="H13" i="68"/>
  <c r="I25" i="68"/>
  <c r="I19" i="68"/>
  <c r="I14" i="68"/>
  <c r="I26" i="68"/>
  <c r="H29" i="68"/>
  <c r="H23" i="68"/>
  <c r="H17" i="68"/>
  <c r="I24" i="68"/>
  <c r="I18" i="68"/>
  <c r="I13" i="68"/>
  <c r="I20" i="68"/>
  <c r="H28" i="68"/>
  <c r="H22" i="68"/>
  <c r="I29" i="68"/>
  <c r="I23" i="68"/>
  <c r="I17" i="68"/>
  <c r="H30" i="68" l="1"/>
  <c r="E13" i="67"/>
  <c r="E17" i="67" s="1"/>
  <c r="E16" i="67" l="1"/>
  <c r="E22" i="67"/>
  <c r="E28" i="67"/>
  <c r="E31" i="67"/>
  <c r="E23" i="67"/>
  <c r="E29" i="67"/>
  <c r="E18" i="67"/>
  <c r="E24" i="67"/>
  <c r="E30" i="67"/>
  <c r="E19" i="67"/>
  <c r="E20" i="67"/>
  <c r="E26" i="67"/>
  <c r="E32" i="67"/>
  <c r="E15" i="67"/>
  <c r="E21" i="67"/>
  <c r="E27" i="67"/>
  <c r="E25" i="67"/>
  <c r="G13" i="67"/>
  <c r="G30" i="68" l="1"/>
  <c r="D13" i="67" l="1"/>
  <c r="D17" i="67" s="1"/>
  <c r="D23" i="67" l="1"/>
  <c r="D29" i="67"/>
  <c r="D20" i="67"/>
  <c r="D32" i="67"/>
  <c r="H13" i="67"/>
  <c r="D18" i="67"/>
  <c r="D24" i="67"/>
  <c r="D30" i="67"/>
  <c r="D19" i="67"/>
  <c r="D25" i="67"/>
  <c r="D31" i="67"/>
  <c r="D26" i="67"/>
  <c r="D15" i="67"/>
  <c r="D21" i="67"/>
  <c r="D27" i="67"/>
  <c r="D16" i="67"/>
  <c r="D22" i="67"/>
  <c r="D28" i="67"/>
  <c r="H17" i="67" l="1"/>
  <c r="H15" i="67"/>
  <c r="H18" i="67"/>
  <c r="H24" i="67"/>
  <c r="H30" i="67"/>
  <c r="H19" i="67"/>
  <c r="H25" i="67"/>
  <c r="H31" i="67"/>
  <c r="H20" i="67"/>
  <c r="H26" i="67"/>
  <c r="H32" i="67"/>
  <c r="H16" i="67"/>
  <c r="H23" i="67"/>
  <c r="H29" i="67"/>
  <c r="H21" i="67"/>
  <c r="H27" i="67"/>
  <c r="H22" i="67"/>
  <c r="H28" i="67"/>
  <c r="F15" i="67"/>
  <c r="F31" i="67"/>
  <c r="F26" i="67"/>
  <c r="H33" i="67" l="1"/>
  <c r="D33" i="67" l="1"/>
  <c r="G110" i="50" s="1"/>
  <c r="A1" i="59" l="1"/>
  <c r="A1" i="60"/>
  <c r="A1" i="63"/>
  <c r="H4" i="68" l="1"/>
  <c r="F22" i="67" l="1"/>
  <c r="F29" i="67"/>
  <c r="F16" i="67"/>
  <c r="F25" i="67"/>
  <c r="F18" i="67"/>
  <c r="F23" i="67"/>
  <c r="F20" i="67"/>
  <c r="F28" i="67"/>
  <c r="F19" i="67"/>
  <c r="F17" i="67"/>
  <c r="F24" i="67"/>
  <c r="F30" i="67"/>
  <c r="F32" i="67"/>
  <c r="F27" i="67"/>
  <c r="F21" i="67"/>
  <c r="G70" i="50" l="1"/>
  <c r="E33" i="67"/>
  <c r="G90" i="50" s="1"/>
  <c r="F33" i="67"/>
  <c r="D140" i="50"/>
  <c r="D141" i="50"/>
  <c r="D142" i="50"/>
  <c r="D144" i="50"/>
  <c r="D145" i="50"/>
  <c r="D157" i="50"/>
  <c r="D158" i="50"/>
  <c r="D159" i="50"/>
  <c r="D162" i="50"/>
  <c r="D201" i="50"/>
  <c r="D202" i="50"/>
  <c r="D203" i="50"/>
  <c r="D206" i="50"/>
  <c r="D208" i="50"/>
  <c r="D209" i="50"/>
  <c r="D213" i="50"/>
  <c r="D214" i="50"/>
  <c r="D216" i="50"/>
  <c r="D218" i="50"/>
  <c r="D219" i="50"/>
  <c r="D220" i="50"/>
  <c r="D222" i="50"/>
  <c r="D224" i="50"/>
  <c r="D225" i="50"/>
  <c r="D226" i="50"/>
  <c r="D227" i="50"/>
  <c r="D228" i="50"/>
  <c r="D229" i="50"/>
  <c r="D230" i="50"/>
  <c r="D232" i="50"/>
  <c r="D233" i="50"/>
  <c r="D235" i="50"/>
  <c r="D236" i="50"/>
  <c r="D238" i="50"/>
  <c r="D239" i="50"/>
  <c r="D241" i="50"/>
  <c r="D242" i="50"/>
  <c r="D244" i="50"/>
  <c r="D245" i="50"/>
  <c r="D246" i="50"/>
  <c r="D247" i="50"/>
  <c r="D248" i="50"/>
  <c r="D249" i="50"/>
  <c r="D250" i="50"/>
  <c r="D251" i="50"/>
  <c r="D252" i="50"/>
  <c r="D254" i="50"/>
  <c r="D255" i="50"/>
  <c r="D256" i="50"/>
  <c r="D257" i="50"/>
  <c r="D258" i="50"/>
  <c r="D259" i="50"/>
  <c r="D260" i="50"/>
  <c r="D261" i="50"/>
  <c r="D262" i="50"/>
  <c r="D263" i="50"/>
  <c r="D264" i="50"/>
  <c r="D265" i="50"/>
  <c r="D266" i="50"/>
  <c r="D267" i="50"/>
  <c r="D268" i="50"/>
  <c r="D269" i="50"/>
  <c r="D270" i="50"/>
  <c r="D271" i="50"/>
  <c r="D272" i="50"/>
  <c r="D273" i="50"/>
  <c r="D274" i="50"/>
  <c r="D275" i="50"/>
  <c r="D276" i="50"/>
  <c r="D277" i="50"/>
  <c r="D278" i="50"/>
  <c r="D279" i="50"/>
  <c r="D280" i="50"/>
  <c r="D281" i="50"/>
  <c r="D282" i="50"/>
  <c r="D283" i="50"/>
  <c r="D284" i="50"/>
  <c r="D285" i="50"/>
  <c r="D286" i="50"/>
  <c r="D287" i="50"/>
  <c r="D288" i="50"/>
  <c r="D289" i="50"/>
  <c r="D290" i="50"/>
  <c r="D291" i="50"/>
  <c r="D292" i="50"/>
  <c r="D293" i="50"/>
  <c r="D294" i="50"/>
  <c r="D295" i="50"/>
  <c r="D296" i="50"/>
  <c r="D297" i="50"/>
  <c r="D298" i="50"/>
  <c r="D299" i="50"/>
  <c r="D300" i="50"/>
  <c r="D301" i="50"/>
  <c r="D302" i="50"/>
  <c r="D303" i="50"/>
  <c r="D304" i="50"/>
  <c r="D305" i="50"/>
  <c r="D306" i="50"/>
  <c r="D307" i="50"/>
  <c r="D308" i="50"/>
  <c r="D309" i="50"/>
  <c r="D310" i="50"/>
  <c r="D311" i="50"/>
  <c r="D312" i="50"/>
  <c r="D313" i="50"/>
  <c r="D314" i="50"/>
  <c r="D315" i="50"/>
  <c r="D316" i="50"/>
  <c r="D317" i="50"/>
  <c r="D318" i="50"/>
  <c r="D319" i="50"/>
  <c r="D320" i="50"/>
  <c r="D321" i="50"/>
  <c r="D322" i="50"/>
  <c r="D323" i="50"/>
  <c r="D324" i="50"/>
  <c r="D325" i="50"/>
  <c r="D326" i="50"/>
  <c r="D327" i="50"/>
  <c r="D328" i="50"/>
  <c r="D329" i="50"/>
  <c r="D330" i="50"/>
  <c r="D331" i="50"/>
  <c r="D332" i="50"/>
  <c r="D333" i="50"/>
  <c r="D334" i="50"/>
  <c r="D335" i="50"/>
  <c r="D336" i="50"/>
  <c r="D337" i="50"/>
  <c r="D338" i="50"/>
  <c r="D339" i="50"/>
  <c r="D340" i="50"/>
  <c r="D341" i="50"/>
  <c r="D342" i="50"/>
  <c r="D343" i="50"/>
  <c r="D344" i="50"/>
  <c r="D345" i="50"/>
  <c r="D346" i="50"/>
  <c r="D347" i="50"/>
  <c r="D348" i="50"/>
  <c r="D349" i="50"/>
  <c r="D350" i="50"/>
  <c r="D351" i="50"/>
  <c r="D352" i="50"/>
  <c r="D353" i="50"/>
  <c r="D354" i="50"/>
  <c r="D355" i="50"/>
  <c r="D356" i="50"/>
  <c r="D357" i="50"/>
  <c r="D358" i="50"/>
  <c r="D359" i="50"/>
  <c r="D360" i="50"/>
  <c r="D361" i="50"/>
  <c r="D362" i="50"/>
  <c r="D363" i="50"/>
  <c r="D364" i="50"/>
  <c r="D365" i="50"/>
  <c r="D366" i="50"/>
  <c r="D367" i="50"/>
  <c r="D368" i="50"/>
  <c r="D369" i="50"/>
  <c r="D370" i="50"/>
  <c r="D371" i="50"/>
  <c r="D372" i="50"/>
  <c r="D373" i="50"/>
  <c r="D374" i="50"/>
  <c r="D375" i="50"/>
  <c r="D376" i="50"/>
  <c r="D377" i="50"/>
  <c r="D378" i="50"/>
  <c r="D379" i="50"/>
  <c r="D380" i="50"/>
  <c r="D381" i="50"/>
  <c r="D382" i="50"/>
  <c r="D383" i="50"/>
  <c r="D384" i="50"/>
  <c r="D385" i="50"/>
  <c r="D386" i="50"/>
  <c r="D387" i="50"/>
  <c r="D388" i="50"/>
  <c r="D389" i="50"/>
  <c r="D390" i="50"/>
  <c r="D391" i="50"/>
  <c r="D392" i="50"/>
  <c r="D393" i="50"/>
  <c r="D394" i="50"/>
  <c r="D395" i="50"/>
  <c r="D396" i="50"/>
  <c r="D397" i="50"/>
  <c r="D398" i="50"/>
  <c r="D399" i="50"/>
  <c r="D400" i="50"/>
  <c r="D401" i="50"/>
  <c r="D402" i="50"/>
  <c r="D403" i="50"/>
  <c r="D404" i="50"/>
  <c r="D405" i="50"/>
  <c r="D406" i="50"/>
  <c r="D407" i="50"/>
  <c r="D408" i="50"/>
  <c r="D409" i="50"/>
  <c r="D410" i="50"/>
  <c r="D411" i="50"/>
  <c r="D412" i="50"/>
  <c r="D413" i="50"/>
  <c r="D414" i="50"/>
  <c r="D415" i="50"/>
  <c r="D416" i="50"/>
  <c r="D417" i="50"/>
  <c r="D418" i="50"/>
  <c r="D419" i="50"/>
  <c r="D420" i="50"/>
  <c r="D421" i="50"/>
  <c r="D422" i="50"/>
  <c r="D423" i="50"/>
  <c r="D424" i="50"/>
  <c r="D425" i="50"/>
  <c r="D426" i="50"/>
  <c r="D427" i="50"/>
  <c r="D428" i="50"/>
  <c r="D429" i="50"/>
  <c r="D430" i="50"/>
  <c r="D431" i="50"/>
  <c r="D432" i="50"/>
  <c r="D433" i="50"/>
  <c r="D434" i="50"/>
  <c r="D435" i="50"/>
  <c r="D436" i="50"/>
  <c r="D437" i="50"/>
  <c r="D438" i="50"/>
  <c r="D439" i="50"/>
  <c r="D440" i="50"/>
  <c r="D441" i="50"/>
  <c r="D442" i="50"/>
  <c r="D443" i="50"/>
  <c r="D444" i="50"/>
  <c r="D445" i="50"/>
  <c r="D446" i="50"/>
  <c r="D447" i="50"/>
  <c r="D448" i="50"/>
  <c r="D449" i="50"/>
  <c r="D450" i="50"/>
  <c r="D451" i="50"/>
  <c r="D452" i="50"/>
  <c r="D453" i="50"/>
  <c r="D454" i="50"/>
  <c r="D455" i="50"/>
  <c r="D456" i="50"/>
  <c r="D457" i="50"/>
  <c r="D458" i="50"/>
  <c r="D459" i="50"/>
  <c r="D460" i="50"/>
  <c r="D461" i="50"/>
  <c r="D462" i="50"/>
  <c r="D463" i="50"/>
  <c r="D464" i="50"/>
  <c r="D465" i="50"/>
  <c r="D466" i="50"/>
  <c r="D467" i="50"/>
  <c r="D468" i="50"/>
  <c r="D469" i="50"/>
  <c r="D470" i="50"/>
  <c r="D471" i="50"/>
  <c r="D472" i="50"/>
  <c r="D473" i="50"/>
  <c r="D474" i="50"/>
  <c r="D475" i="50"/>
  <c r="D476" i="50"/>
  <c r="D477" i="50"/>
  <c r="D478" i="50"/>
  <c r="D479" i="50"/>
  <c r="D480" i="50"/>
  <c r="D481" i="50"/>
  <c r="D482" i="50"/>
  <c r="D483" i="50"/>
  <c r="D484" i="50"/>
  <c r="D485" i="50"/>
  <c r="D486" i="50"/>
  <c r="D487" i="50"/>
  <c r="D488" i="50"/>
  <c r="D489" i="50"/>
  <c r="D490" i="50"/>
  <c r="D491" i="50"/>
  <c r="D492" i="50"/>
  <c r="D493" i="50"/>
  <c r="D494" i="50"/>
  <c r="D495" i="50"/>
  <c r="D496" i="50"/>
  <c r="D497" i="50"/>
  <c r="D498" i="50"/>
  <c r="D499" i="50"/>
  <c r="D500" i="50"/>
  <c r="D501" i="50"/>
  <c r="D502" i="50"/>
  <c r="D503" i="50"/>
  <c r="D504" i="50"/>
  <c r="D505" i="50"/>
  <c r="D506" i="50"/>
  <c r="D507" i="50"/>
  <c r="D508" i="50"/>
  <c r="D509" i="50"/>
  <c r="D510" i="50"/>
  <c r="D511" i="50"/>
  <c r="D512" i="50"/>
  <c r="D513" i="50"/>
  <c r="D514" i="50"/>
  <c r="D515" i="50"/>
  <c r="D516" i="50"/>
  <c r="D517" i="50"/>
  <c r="D518" i="50"/>
  <c r="D519" i="50"/>
  <c r="D520" i="50"/>
  <c r="D521" i="50"/>
  <c r="D522" i="50"/>
  <c r="D523" i="50"/>
  <c r="D524" i="50"/>
  <c r="D525" i="50"/>
  <c r="D526" i="50"/>
  <c r="D527" i="50"/>
  <c r="D528" i="50"/>
  <c r="D529" i="50"/>
  <c r="D530" i="50"/>
  <c r="D531" i="50"/>
  <c r="D532" i="50"/>
  <c r="D533" i="50"/>
  <c r="D534" i="50"/>
  <c r="D535" i="50"/>
  <c r="D536" i="50"/>
  <c r="D537" i="50"/>
  <c r="D538" i="50"/>
  <c r="D539" i="50"/>
  <c r="D540" i="50"/>
  <c r="D541" i="50"/>
  <c r="D542" i="50"/>
  <c r="D543" i="50"/>
  <c r="D544" i="50"/>
  <c r="D545" i="50"/>
  <c r="D546" i="50"/>
  <c r="D547" i="50"/>
  <c r="D548" i="50"/>
  <c r="D549" i="50"/>
  <c r="D550" i="50"/>
  <c r="D551" i="50"/>
  <c r="D552" i="50"/>
  <c r="D553" i="50"/>
  <c r="D554" i="50"/>
  <c r="D555" i="50"/>
  <c r="D556" i="50"/>
  <c r="D557" i="50"/>
  <c r="D558" i="50"/>
  <c r="D559" i="50"/>
  <c r="D560" i="50"/>
  <c r="D561" i="50"/>
  <c r="D562" i="50"/>
  <c r="D563" i="50"/>
  <c r="D564" i="50"/>
  <c r="D565" i="50"/>
  <c r="D566" i="50"/>
  <c r="D567" i="50"/>
  <c r="D568" i="50"/>
  <c r="D569" i="50"/>
  <c r="D570" i="50"/>
  <c r="D571" i="50"/>
  <c r="D572" i="50"/>
  <c r="D573" i="50"/>
  <c r="D574" i="50"/>
  <c r="D575" i="50"/>
  <c r="D576" i="50"/>
  <c r="D577" i="50"/>
  <c r="D578" i="50"/>
  <c r="D579" i="50"/>
  <c r="D580" i="50"/>
  <c r="D581" i="50"/>
  <c r="D582" i="50"/>
  <c r="D583" i="50"/>
  <c r="D584" i="50"/>
  <c r="D585" i="50"/>
  <c r="D586" i="50"/>
  <c r="D587" i="50"/>
  <c r="D588" i="50"/>
  <c r="D589" i="50"/>
  <c r="D590" i="50"/>
  <c r="D591" i="50"/>
  <c r="D592" i="50"/>
  <c r="D593" i="50"/>
  <c r="D594" i="50"/>
  <c r="D595" i="50"/>
  <c r="D596" i="50"/>
  <c r="D597" i="50"/>
  <c r="D598" i="50"/>
  <c r="D599" i="50"/>
  <c r="D600" i="50"/>
  <c r="D601" i="50"/>
  <c r="D602" i="50"/>
  <c r="D603" i="50"/>
  <c r="D604" i="50"/>
  <c r="D605" i="50"/>
  <c r="D606" i="50"/>
  <c r="D607" i="50"/>
  <c r="D608" i="50"/>
  <c r="D609" i="50"/>
  <c r="D610" i="50"/>
  <c r="D611" i="50"/>
  <c r="D612" i="50"/>
  <c r="D613" i="50"/>
  <c r="D614" i="50"/>
  <c r="D615" i="50"/>
  <c r="D616" i="50"/>
  <c r="D617" i="50"/>
  <c r="D618" i="50"/>
  <c r="D619" i="50"/>
  <c r="D620" i="50"/>
  <c r="D621" i="50"/>
  <c r="D622" i="50"/>
  <c r="D623" i="50"/>
  <c r="D624" i="50"/>
  <c r="D625" i="50"/>
  <c r="D626" i="50"/>
  <c r="D627" i="50"/>
  <c r="D628" i="50"/>
  <c r="D629" i="50"/>
  <c r="D630" i="50"/>
  <c r="D631" i="50"/>
  <c r="D632" i="50"/>
  <c r="D633" i="50"/>
  <c r="D634" i="50"/>
  <c r="D635" i="50"/>
  <c r="D636" i="50"/>
  <c r="D637" i="50"/>
  <c r="D638" i="50"/>
  <c r="D639" i="50"/>
  <c r="D640" i="50"/>
  <c r="D641" i="50"/>
  <c r="D642" i="50"/>
  <c r="D643" i="50"/>
  <c r="D644" i="50"/>
  <c r="D645" i="50"/>
  <c r="D646" i="50"/>
  <c r="D647" i="50"/>
  <c r="D648" i="50"/>
  <c r="D649" i="50"/>
  <c r="D650" i="50"/>
  <c r="D651" i="50"/>
  <c r="D652" i="50"/>
  <c r="D653" i="50"/>
  <c r="D654" i="50"/>
  <c r="D655" i="50"/>
  <c r="D656" i="50"/>
  <c r="D657" i="50"/>
  <c r="D658" i="50"/>
  <c r="D659" i="50"/>
  <c r="D660" i="50"/>
  <c r="D661" i="50"/>
  <c r="D662" i="50"/>
  <c r="D663" i="50"/>
  <c r="D664" i="50"/>
  <c r="D665" i="50"/>
  <c r="D666" i="50"/>
  <c r="D667" i="50"/>
  <c r="D668" i="50"/>
  <c r="D669" i="50"/>
  <c r="D670" i="50"/>
  <c r="D671" i="50"/>
  <c r="D672" i="50"/>
  <c r="D673" i="50"/>
  <c r="D674" i="50"/>
  <c r="D675" i="50"/>
  <c r="D676" i="50"/>
  <c r="D677" i="50"/>
  <c r="D678" i="50"/>
  <c r="D679" i="50"/>
  <c r="D680" i="50"/>
  <c r="D681" i="50"/>
  <c r="D682" i="50"/>
  <c r="D683" i="50"/>
  <c r="D684" i="50"/>
  <c r="D685" i="50"/>
  <c r="D686" i="50"/>
  <c r="D687" i="50"/>
  <c r="D688" i="50"/>
  <c r="D689" i="50"/>
  <c r="D690" i="50"/>
  <c r="D691" i="50"/>
  <c r="D692" i="50"/>
  <c r="D693" i="50"/>
  <c r="D694" i="50"/>
  <c r="D695" i="50"/>
  <c r="D696" i="50"/>
  <c r="D697" i="50"/>
  <c r="D698" i="50"/>
  <c r="D699" i="50"/>
  <c r="D700" i="50"/>
  <c r="D701" i="50"/>
  <c r="D702" i="50"/>
  <c r="D703" i="50"/>
  <c r="D704" i="50"/>
  <c r="D705" i="50"/>
  <c r="D706" i="50"/>
  <c r="D707" i="50"/>
  <c r="D708" i="50"/>
  <c r="D709" i="50"/>
  <c r="D710" i="50"/>
  <c r="D711" i="50"/>
  <c r="D712" i="50"/>
  <c r="D713" i="50"/>
  <c r="D714" i="50"/>
  <c r="D715" i="50"/>
  <c r="D716" i="50"/>
  <c r="D717" i="50"/>
  <c r="D718" i="50"/>
  <c r="D719" i="50"/>
  <c r="D720" i="50"/>
  <c r="D721" i="50"/>
  <c r="D722" i="50"/>
  <c r="D723" i="50"/>
  <c r="D724" i="50"/>
  <c r="D725" i="50"/>
  <c r="D726" i="50"/>
  <c r="D727" i="50"/>
  <c r="D728" i="50"/>
  <c r="D729" i="50"/>
  <c r="D730" i="50"/>
  <c r="D731" i="50"/>
  <c r="D732" i="50"/>
  <c r="D733" i="50"/>
  <c r="D734" i="50"/>
  <c r="D735" i="50"/>
  <c r="D736" i="50"/>
  <c r="D737" i="50"/>
  <c r="D738" i="50"/>
  <c r="D739" i="50"/>
  <c r="D740" i="50"/>
  <c r="D741" i="50"/>
  <c r="D742" i="50"/>
  <c r="D743" i="50"/>
  <c r="D744" i="50"/>
  <c r="D745" i="50"/>
  <c r="D746" i="50"/>
  <c r="D747" i="50"/>
  <c r="D748" i="50"/>
  <c r="D749" i="50"/>
  <c r="D750" i="50"/>
  <c r="D751" i="50"/>
  <c r="D752" i="50"/>
  <c r="D753" i="50"/>
  <c r="D754" i="50"/>
  <c r="D755" i="50"/>
  <c r="D756" i="50"/>
  <c r="D757" i="50"/>
  <c r="D758" i="50"/>
  <c r="D759" i="50"/>
  <c r="D760" i="50"/>
  <c r="D761" i="50"/>
  <c r="D762" i="50"/>
  <c r="D763" i="50"/>
  <c r="D764" i="50"/>
  <c r="D765" i="50"/>
  <c r="D766" i="50"/>
  <c r="D767" i="50"/>
  <c r="D768" i="50"/>
  <c r="D769" i="50"/>
  <c r="D770" i="50"/>
  <c r="D771" i="50"/>
  <c r="D772" i="50"/>
  <c r="D773" i="50"/>
  <c r="D774" i="50"/>
  <c r="D775" i="50"/>
  <c r="D776" i="50"/>
  <c r="D777" i="50"/>
  <c r="D778" i="50"/>
  <c r="D779" i="50"/>
  <c r="D780" i="50"/>
  <c r="D781" i="50"/>
  <c r="D782" i="50"/>
  <c r="D783" i="50"/>
  <c r="D784" i="50"/>
  <c r="D785" i="50"/>
  <c r="D786" i="50"/>
  <c r="D787" i="50"/>
  <c r="D788" i="50"/>
  <c r="D789" i="50"/>
  <c r="D790" i="50"/>
  <c r="D791" i="50"/>
  <c r="D792" i="50"/>
  <c r="D793" i="50"/>
  <c r="D794" i="50"/>
  <c r="D795" i="50"/>
  <c r="D796" i="50"/>
  <c r="D797" i="50"/>
  <c r="D798" i="50"/>
  <c r="D799" i="50"/>
  <c r="D800" i="50"/>
  <c r="D801" i="50"/>
  <c r="D802" i="50"/>
  <c r="D803" i="50"/>
  <c r="D804" i="50"/>
  <c r="D805" i="50"/>
  <c r="D806" i="50"/>
  <c r="D807" i="50"/>
  <c r="D808" i="50"/>
  <c r="D809" i="50"/>
  <c r="D810" i="50"/>
  <c r="D811" i="50"/>
  <c r="D812" i="50"/>
  <c r="D813" i="50"/>
  <c r="D814" i="50"/>
  <c r="D815" i="50"/>
  <c r="D816" i="50"/>
  <c r="D817" i="50"/>
  <c r="D818" i="50"/>
  <c r="D819" i="50"/>
  <c r="D820" i="50"/>
  <c r="D821" i="50"/>
  <c r="D822" i="50"/>
  <c r="D823" i="50"/>
  <c r="D824" i="50"/>
  <c r="D825" i="50"/>
  <c r="D826" i="50"/>
  <c r="D827" i="50"/>
  <c r="D828" i="50"/>
  <c r="D829" i="50"/>
  <c r="D830" i="50"/>
  <c r="D831" i="50"/>
  <c r="D832" i="50"/>
  <c r="D833" i="50"/>
  <c r="D834" i="50"/>
  <c r="D835" i="50"/>
  <c r="D836" i="50"/>
  <c r="D837" i="50"/>
  <c r="D838" i="50"/>
  <c r="D839" i="50"/>
  <c r="D840" i="50"/>
  <c r="D841" i="50"/>
  <c r="D842" i="50"/>
  <c r="D843" i="50"/>
  <c r="D844" i="50"/>
  <c r="D845" i="50"/>
  <c r="D846" i="50"/>
  <c r="D847" i="50"/>
  <c r="D848" i="50"/>
  <c r="D849" i="50"/>
  <c r="D850" i="50"/>
  <c r="D851" i="50"/>
  <c r="D852" i="50"/>
  <c r="D853" i="50"/>
  <c r="D854" i="50"/>
  <c r="D855" i="50"/>
  <c r="D856" i="50"/>
  <c r="D857" i="50"/>
  <c r="D858" i="50"/>
  <c r="D859" i="50"/>
  <c r="D860" i="50"/>
  <c r="D861" i="50"/>
  <c r="D862" i="50"/>
  <c r="D863" i="50"/>
  <c r="D864" i="50"/>
  <c r="D865" i="50"/>
  <c r="D866" i="50"/>
  <c r="D867" i="50"/>
  <c r="D868" i="50"/>
  <c r="D869" i="50"/>
  <c r="D870" i="50"/>
  <c r="D871" i="50"/>
  <c r="D872" i="50"/>
  <c r="D873" i="50"/>
  <c r="D874" i="50"/>
  <c r="D875" i="50"/>
  <c r="D876" i="50"/>
  <c r="D877" i="50"/>
  <c r="D878" i="50"/>
  <c r="D879" i="50"/>
  <c r="D880" i="50"/>
  <c r="D881" i="50"/>
  <c r="D882" i="50"/>
  <c r="D883" i="50"/>
  <c r="D884" i="50"/>
  <c r="D885" i="50"/>
  <c r="D886" i="50"/>
  <c r="D887" i="50"/>
  <c r="D888" i="50"/>
  <c r="D889" i="50"/>
  <c r="D890" i="50"/>
  <c r="D891" i="50"/>
  <c r="D892" i="50"/>
  <c r="D893" i="50"/>
  <c r="D894" i="50"/>
  <c r="D895" i="50"/>
  <c r="D896" i="50"/>
  <c r="D897" i="50"/>
  <c r="D898" i="50"/>
  <c r="D899" i="50"/>
  <c r="D900" i="50"/>
  <c r="D901" i="50"/>
  <c r="D902" i="50"/>
  <c r="D903" i="50"/>
  <c r="D904" i="50"/>
  <c r="D905" i="50"/>
  <c r="D906" i="50"/>
  <c r="D907" i="50"/>
  <c r="D908" i="50"/>
  <c r="D909" i="50"/>
  <c r="D910" i="50"/>
  <c r="D911" i="50"/>
  <c r="D912" i="50"/>
  <c r="D913" i="50"/>
  <c r="D914" i="50"/>
  <c r="D915" i="50"/>
  <c r="D916" i="50"/>
  <c r="D917" i="50"/>
  <c r="D918" i="50"/>
  <c r="D919" i="50"/>
  <c r="D920" i="50"/>
  <c r="D921" i="50"/>
  <c r="D922" i="50"/>
  <c r="D923" i="50"/>
  <c r="D924" i="50"/>
  <c r="D925" i="50"/>
  <c r="D926" i="50"/>
  <c r="D927" i="50"/>
  <c r="D928" i="50"/>
  <c r="D929" i="50"/>
  <c r="D930" i="50"/>
  <c r="D931" i="50"/>
  <c r="D932" i="50"/>
  <c r="D933" i="50"/>
  <c r="D934" i="50"/>
  <c r="D935" i="50"/>
  <c r="D936" i="50"/>
  <c r="D937" i="50"/>
  <c r="D938" i="50"/>
  <c r="D939" i="50"/>
  <c r="D940" i="50"/>
  <c r="D941" i="50"/>
  <c r="D942" i="50"/>
  <c r="D943" i="50"/>
  <c r="D944" i="50"/>
  <c r="D945" i="50"/>
  <c r="D946" i="50"/>
  <c r="D947" i="50"/>
  <c r="D948" i="50"/>
  <c r="D949" i="50"/>
  <c r="D950" i="50"/>
  <c r="D951" i="50"/>
  <c r="D952" i="50"/>
  <c r="D953" i="50"/>
  <c r="D954" i="50"/>
  <c r="D955" i="50"/>
  <c r="D956" i="50"/>
  <c r="D957" i="50"/>
  <c r="D958" i="50"/>
  <c r="D959" i="50"/>
  <c r="D960" i="50"/>
  <c r="D961" i="50"/>
  <c r="D962" i="50"/>
  <c r="D963" i="50"/>
  <c r="D964" i="50"/>
  <c r="D965" i="50"/>
  <c r="D966" i="50"/>
  <c r="D967" i="50"/>
  <c r="D968" i="50"/>
  <c r="D969" i="50"/>
  <c r="D970" i="50"/>
  <c r="D971" i="50"/>
  <c r="D972" i="50"/>
  <c r="D973" i="50"/>
  <c r="D974" i="50"/>
  <c r="D975" i="50"/>
  <c r="D976" i="50"/>
  <c r="D977" i="50"/>
  <c r="D978" i="50"/>
  <c r="D979" i="50"/>
  <c r="D980" i="50"/>
  <c r="D981" i="50"/>
  <c r="D982" i="50"/>
  <c r="D983" i="50"/>
  <c r="D984" i="50"/>
  <c r="D985" i="50"/>
  <c r="D986" i="50"/>
  <c r="D987" i="50"/>
  <c r="D988" i="50"/>
  <c r="D989" i="50"/>
  <c r="D990" i="50"/>
  <c r="D991" i="50"/>
  <c r="D992" i="50"/>
  <c r="D993" i="50"/>
  <c r="D994" i="50"/>
  <c r="D995" i="50"/>
  <c r="D996" i="50"/>
  <c r="D997" i="50"/>
  <c r="D998" i="50"/>
  <c r="D999" i="50"/>
  <c r="D1000" i="50"/>
  <c r="D1001" i="50"/>
  <c r="D1002" i="50"/>
  <c r="D1003" i="50"/>
  <c r="D1004" i="50"/>
  <c r="D1005" i="50"/>
  <c r="D1006" i="50"/>
  <c r="D1007" i="50"/>
  <c r="D1008" i="50"/>
  <c r="D1009" i="50"/>
  <c r="D1010" i="50"/>
  <c r="D1011" i="50"/>
  <c r="D1012" i="50"/>
  <c r="D1013" i="50"/>
  <c r="D1014" i="50"/>
  <c r="D1015" i="50"/>
  <c r="D1016" i="50"/>
  <c r="D1017" i="50"/>
  <c r="D1018" i="50"/>
  <c r="D1019" i="50"/>
  <c r="D1020" i="50"/>
  <c r="D1021" i="50"/>
  <c r="D1022" i="50"/>
  <c r="D1023" i="50"/>
  <c r="D1024" i="50"/>
  <c r="D1025" i="50"/>
  <c r="D1026" i="50"/>
  <c r="D1027" i="50"/>
  <c r="D1028" i="50"/>
  <c r="D1029" i="50"/>
  <c r="D1030" i="50"/>
  <c r="D1031" i="50"/>
  <c r="D1032" i="50"/>
  <c r="D1033" i="50"/>
  <c r="D1034" i="50"/>
  <c r="D1035" i="50"/>
  <c r="D1036" i="50"/>
  <c r="D1037" i="50"/>
  <c r="D1038" i="50"/>
  <c r="D1039" i="50"/>
  <c r="D1040" i="50"/>
  <c r="D1041" i="50"/>
  <c r="D1042" i="50"/>
  <c r="D1043" i="50"/>
  <c r="D1044" i="50"/>
  <c r="D1045" i="50"/>
  <c r="D1046" i="50"/>
  <c r="D1047" i="50"/>
  <c r="D1048" i="50"/>
  <c r="D1049" i="50"/>
  <c r="D1050" i="50"/>
  <c r="D1051" i="50"/>
  <c r="D1052" i="50"/>
  <c r="D1053" i="50"/>
  <c r="D1054" i="50"/>
  <c r="D1055" i="50"/>
  <c r="D1056" i="50"/>
  <c r="D1057" i="50"/>
  <c r="D1058" i="50"/>
  <c r="D1059" i="50"/>
  <c r="D1060" i="50"/>
  <c r="D1061" i="50"/>
  <c r="D1062" i="50"/>
  <c r="D1063" i="50"/>
  <c r="D1064" i="50"/>
  <c r="D1065" i="50"/>
  <c r="D1066" i="50"/>
  <c r="D1067" i="50"/>
  <c r="D1068" i="50"/>
  <c r="D1069" i="50"/>
  <c r="D1070" i="50"/>
  <c r="D1071" i="50"/>
  <c r="D1072" i="50"/>
  <c r="D1073" i="50"/>
  <c r="D1074" i="50"/>
  <c r="D1075" i="50"/>
  <c r="D1076" i="50"/>
  <c r="D1077" i="50"/>
  <c r="D1078" i="50"/>
  <c r="D1079" i="50"/>
  <c r="D1080" i="50"/>
  <c r="D1081" i="50"/>
  <c r="D1082" i="50"/>
  <c r="D1083" i="50"/>
  <c r="D1084" i="50"/>
  <c r="D1085" i="50"/>
  <c r="D1086" i="50"/>
  <c r="D1087" i="50"/>
  <c r="D1088" i="50"/>
  <c r="D1089" i="50"/>
  <c r="D1090" i="50"/>
  <c r="D1091" i="50"/>
  <c r="D1092" i="50"/>
  <c r="D1093" i="50"/>
  <c r="D1094" i="50"/>
  <c r="D1095" i="50"/>
  <c r="D1096" i="50"/>
  <c r="D1097" i="50"/>
  <c r="D1098" i="50"/>
  <c r="D1099" i="50"/>
  <c r="D1100" i="50"/>
  <c r="D1101" i="50"/>
  <c r="D1102" i="50"/>
  <c r="D1103" i="50"/>
  <c r="D1104" i="50"/>
  <c r="D1105" i="50"/>
  <c r="D1106" i="50"/>
  <c r="D1107" i="50"/>
  <c r="D1108" i="50"/>
  <c r="D1109" i="50"/>
  <c r="D1110" i="50"/>
  <c r="D1111" i="50"/>
  <c r="D1112" i="50"/>
  <c r="D1113" i="50"/>
  <c r="D1114" i="50"/>
  <c r="D1115" i="50"/>
  <c r="D1116" i="50"/>
  <c r="D1117" i="50"/>
  <c r="D1118" i="50"/>
  <c r="D1119" i="50"/>
  <c r="D1120" i="50"/>
  <c r="D1121" i="50"/>
  <c r="D1122" i="50"/>
  <c r="D1123" i="50"/>
  <c r="D1124" i="50"/>
  <c r="D1125" i="50"/>
  <c r="D1126" i="50"/>
  <c r="D1127" i="50"/>
  <c r="D1128" i="50"/>
  <c r="D1129" i="50"/>
  <c r="D1130" i="50"/>
  <c r="D1131" i="50"/>
  <c r="D1132" i="50"/>
  <c r="D1133" i="50"/>
  <c r="D1134" i="50"/>
  <c r="D1135" i="50"/>
  <c r="D1136" i="50"/>
  <c r="D1137" i="50"/>
  <c r="D1138" i="50"/>
  <c r="D1139" i="50"/>
  <c r="D1140" i="50"/>
  <c r="D1141" i="50"/>
  <c r="D1142" i="50"/>
  <c r="D1143" i="50"/>
  <c r="D1144" i="50"/>
  <c r="D1145" i="50"/>
  <c r="D1146" i="50"/>
  <c r="D1147" i="50"/>
  <c r="D1148" i="50"/>
  <c r="D1149" i="50"/>
  <c r="D1150" i="50"/>
  <c r="D1151" i="50"/>
  <c r="D1152" i="50"/>
  <c r="D1153" i="50"/>
  <c r="D1154" i="50"/>
  <c r="D1155" i="50"/>
  <c r="D1156" i="50"/>
  <c r="D1157" i="50"/>
  <c r="D1158" i="50"/>
  <c r="D1159" i="50"/>
  <c r="D1160" i="50"/>
  <c r="D1161" i="50"/>
  <c r="D1162" i="50"/>
  <c r="D1163" i="50"/>
  <c r="D1164" i="50"/>
  <c r="D1165" i="50"/>
  <c r="D1166" i="50"/>
  <c r="D1167" i="50"/>
  <c r="D1168" i="50"/>
  <c r="D1169" i="50"/>
  <c r="D1170" i="50"/>
  <c r="D1171" i="50"/>
  <c r="D1172" i="50"/>
  <c r="D1173" i="50"/>
  <c r="D1174" i="50"/>
  <c r="D1175" i="50"/>
  <c r="D1176" i="50"/>
  <c r="D1177" i="50"/>
  <c r="D1178" i="50"/>
  <c r="D1179" i="50"/>
  <c r="D1180" i="50"/>
  <c r="D1181" i="50"/>
  <c r="D1182" i="50"/>
  <c r="D1183" i="50"/>
  <c r="D1184" i="50"/>
  <c r="D1185" i="50"/>
  <c r="D1186" i="50"/>
  <c r="D1187" i="50"/>
  <c r="D1188" i="50"/>
  <c r="D1189" i="50"/>
  <c r="D1190" i="50"/>
  <c r="D1191" i="50"/>
  <c r="D1192" i="50"/>
  <c r="D1193" i="50"/>
  <c r="D1194" i="50"/>
  <c r="D1195" i="50"/>
  <c r="D1196" i="50"/>
  <c r="D1197" i="50"/>
  <c r="D1198" i="50"/>
  <c r="D1199" i="50"/>
  <c r="D1200" i="50"/>
  <c r="D1201" i="50"/>
  <c r="D1202" i="50"/>
  <c r="D1203" i="50"/>
  <c r="D1204" i="50"/>
  <c r="D1205" i="50"/>
  <c r="D1206" i="50"/>
  <c r="D1207" i="50"/>
  <c r="D1208" i="50"/>
  <c r="D1209" i="50"/>
  <c r="D1210" i="50"/>
  <c r="D1211" i="50"/>
  <c r="D1212" i="50"/>
  <c r="D1213" i="50"/>
  <c r="D1214" i="50"/>
  <c r="D1215" i="50"/>
  <c r="D1216" i="50"/>
  <c r="D1217" i="50"/>
  <c r="D1218" i="50"/>
  <c r="D1219" i="50"/>
  <c r="D1220" i="50"/>
  <c r="D1221" i="50"/>
  <c r="D1222" i="50"/>
  <c r="D1223" i="50"/>
  <c r="D1224" i="50"/>
  <c r="D1225" i="50"/>
  <c r="D1226" i="50"/>
  <c r="D1227" i="50"/>
  <c r="D1228" i="50"/>
  <c r="D1229" i="50"/>
  <c r="D1230" i="50"/>
  <c r="D1231" i="50"/>
  <c r="D1232" i="50"/>
  <c r="D1233" i="50"/>
  <c r="D1234" i="50"/>
  <c r="D1235" i="50"/>
  <c r="D1236" i="50"/>
  <c r="D1237" i="50"/>
  <c r="D1238" i="50"/>
  <c r="D1239" i="50"/>
  <c r="D1240" i="50"/>
  <c r="D1241" i="50"/>
  <c r="D1242" i="50"/>
  <c r="D1243" i="50"/>
  <c r="D1244" i="50"/>
  <c r="D1245" i="50"/>
  <c r="D1246" i="50"/>
  <c r="D1247" i="50"/>
  <c r="D1248" i="50"/>
  <c r="D1249" i="50"/>
  <c r="D1250" i="50"/>
  <c r="D1251" i="50"/>
  <c r="D1252" i="50"/>
  <c r="D1253" i="50"/>
  <c r="D1254" i="50"/>
  <c r="D1255" i="50"/>
  <c r="D1256" i="50"/>
  <c r="D1257" i="50"/>
  <c r="D1258" i="50"/>
  <c r="D1259" i="50"/>
  <c r="D1260" i="50"/>
  <c r="D1261" i="50"/>
  <c r="D1262" i="50"/>
  <c r="D1263" i="50"/>
  <c r="D1264" i="50"/>
  <c r="D1265" i="50"/>
  <c r="D1266" i="50"/>
  <c r="D1267" i="50"/>
  <c r="D1268" i="50"/>
  <c r="D1269" i="50"/>
  <c r="D1270" i="50"/>
  <c r="D1271" i="50"/>
  <c r="D1272" i="50"/>
  <c r="D1273" i="50"/>
  <c r="D1274" i="50"/>
  <c r="D1275" i="50"/>
  <c r="D1276" i="50"/>
  <c r="D1277" i="50"/>
  <c r="D1278" i="50"/>
  <c r="D1279" i="50"/>
  <c r="D1280" i="50"/>
  <c r="D1281" i="50"/>
  <c r="D1282" i="50"/>
  <c r="D1283" i="50"/>
  <c r="D1284" i="50"/>
  <c r="D1285" i="50"/>
  <c r="D1286" i="50"/>
  <c r="D1287" i="50"/>
  <c r="D1288" i="50"/>
  <c r="D1289" i="50"/>
  <c r="D1290" i="50"/>
  <c r="D1291" i="50"/>
  <c r="D1292" i="50"/>
  <c r="D1293" i="50"/>
  <c r="D1294" i="50"/>
  <c r="D1295" i="50"/>
  <c r="D1296" i="50"/>
  <c r="D1297" i="50"/>
  <c r="D1298" i="50"/>
  <c r="D1299" i="50"/>
  <c r="D1300" i="50"/>
  <c r="D1301" i="50"/>
  <c r="D1302" i="50"/>
  <c r="D1303" i="50"/>
  <c r="D1304" i="50"/>
  <c r="D1305" i="50"/>
  <c r="D1306" i="50"/>
  <c r="D1307" i="50"/>
  <c r="D1308" i="50"/>
  <c r="D1309" i="50"/>
  <c r="D1310" i="50"/>
  <c r="D1311" i="50"/>
  <c r="D1312" i="50"/>
  <c r="D1313" i="50"/>
  <c r="D1314" i="50"/>
  <c r="D1315" i="50"/>
  <c r="D1316" i="50"/>
  <c r="D1317" i="50"/>
  <c r="D1318" i="50"/>
  <c r="D1319" i="50"/>
  <c r="D1320" i="50"/>
  <c r="D1321" i="50"/>
  <c r="D1322" i="50"/>
  <c r="D1323" i="50"/>
  <c r="D1324" i="50"/>
  <c r="D1325" i="50"/>
  <c r="D1326" i="50"/>
  <c r="D1327" i="50"/>
  <c r="D1328" i="50"/>
  <c r="D1329" i="50"/>
  <c r="D1330" i="50"/>
  <c r="D1331" i="50"/>
  <c r="D1332" i="50"/>
  <c r="D1333" i="50"/>
  <c r="D1334" i="50"/>
  <c r="D1335" i="50"/>
  <c r="D1336" i="50"/>
  <c r="D1337" i="50"/>
  <c r="D1338" i="50"/>
  <c r="D1339" i="50"/>
  <c r="D1340" i="50"/>
  <c r="D1341" i="50"/>
  <c r="D1342" i="50"/>
  <c r="D1343" i="50"/>
  <c r="D1344" i="50"/>
  <c r="D1345" i="50"/>
  <c r="D1346" i="50"/>
  <c r="D1347" i="50"/>
  <c r="D1348" i="50"/>
  <c r="D1349" i="50"/>
  <c r="D1350" i="50"/>
  <c r="D1351" i="50"/>
  <c r="D1352" i="50"/>
  <c r="D1353" i="50"/>
  <c r="D1354" i="50"/>
  <c r="D1355" i="50"/>
  <c r="D1356" i="50"/>
  <c r="D1357" i="50"/>
  <c r="D1358" i="50"/>
  <c r="D1359" i="50"/>
  <c r="D1360" i="50"/>
  <c r="D1361" i="50"/>
  <c r="D1362" i="50"/>
  <c r="D1363" i="50"/>
  <c r="D1364" i="50"/>
  <c r="D1365" i="50"/>
  <c r="D1366" i="50"/>
  <c r="D1367" i="50"/>
  <c r="D1368" i="50"/>
  <c r="D1369" i="50"/>
  <c r="D1370" i="50"/>
  <c r="D1371" i="50"/>
  <c r="D1372" i="50"/>
  <c r="D1373" i="50"/>
  <c r="D1374" i="50"/>
  <c r="D1375" i="50"/>
  <c r="D1376" i="50"/>
  <c r="D1377" i="50"/>
  <c r="D1378" i="50"/>
  <c r="D1379" i="50"/>
  <c r="D1380" i="50"/>
  <c r="D1381" i="50"/>
  <c r="D1382" i="50"/>
  <c r="D1383" i="50"/>
  <c r="D1384" i="50"/>
  <c r="D1385" i="50"/>
  <c r="D1386" i="50"/>
  <c r="D1387" i="50"/>
  <c r="D1388" i="50"/>
  <c r="D1389" i="50"/>
  <c r="D1390" i="50"/>
  <c r="D1391" i="50"/>
  <c r="D1392" i="50"/>
  <c r="D1393" i="50"/>
  <c r="D1394" i="50"/>
  <c r="D1395" i="50"/>
  <c r="D1396" i="50"/>
  <c r="D1397" i="50"/>
  <c r="D1398" i="50"/>
  <c r="D1399" i="50"/>
  <c r="D1400" i="50"/>
  <c r="D1401" i="50"/>
  <c r="D1402" i="50"/>
  <c r="D1403" i="50"/>
  <c r="D1404" i="50"/>
  <c r="D1405" i="50"/>
  <c r="D1406" i="50"/>
  <c r="D1407" i="50"/>
  <c r="D1408" i="50"/>
  <c r="D1409" i="50"/>
  <c r="D1410" i="50"/>
  <c r="D1411" i="50"/>
  <c r="D1412" i="50"/>
  <c r="D1413" i="50"/>
  <c r="D1414" i="50"/>
  <c r="D1415" i="50"/>
  <c r="D1416" i="50"/>
  <c r="D1417" i="50"/>
  <c r="D1418" i="50"/>
  <c r="D1419" i="50"/>
  <c r="D1420" i="50"/>
  <c r="D1421" i="50"/>
  <c r="D1422" i="50"/>
  <c r="D1423" i="50"/>
  <c r="D1424" i="50"/>
  <c r="D1425" i="50"/>
  <c r="D1426" i="50"/>
  <c r="D1427" i="50"/>
  <c r="D1428" i="50"/>
  <c r="D1429" i="50"/>
  <c r="D1430" i="50"/>
  <c r="D1431" i="50"/>
  <c r="D1432" i="50"/>
  <c r="D1433" i="50"/>
  <c r="D1434" i="50"/>
  <c r="D1435" i="50"/>
  <c r="D1436" i="50"/>
  <c r="D1437" i="50"/>
  <c r="D1438" i="50"/>
  <c r="D1439" i="50"/>
  <c r="D1440" i="50"/>
  <c r="D1441" i="50"/>
  <c r="D1442" i="50"/>
  <c r="D1443" i="50"/>
  <c r="D1444" i="50"/>
  <c r="D1445" i="50"/>
  <c r="D1446" i="50"/>
  <c r="D1447" i="50"/>
  <c r="D1448" i="50"/>
  <c r="D1449" i="50"/>
  <c r="D1450" i="50"/>
  <c r="D1451" i="50"/>
  <c r="D1452" i="50"/>
  <c r="D1453" i="50"/>
  <c r="D1454" i="50"/>
  <c r="D1455" i="50"/>
  <c r="D1456" i="50"/>
  <c r="D1457" i="50"/>
  <c r="D1458" i="50"/>
  <c r="D1459" i="50"/>
  <c r="D1460" i="50"/>
  <c r="D1461" i="50"/>
  <c r="D1462" i="50"/>
  <c r="D1463" i="50"/>
  <c r="D1464" i="50"/>
  <c r="D1465" i="50"/>
  <c r="D1466" i="50"/>
  <c r="D1467" i="50"/>
  <c r="D1468" i="50"/>
  <c r="D1469" i="50"/>
  <c r="D1470" i="50"/>
  <c r="D1471" i="50"/>
  <c r="D1472" i="50"/>
  <c r="D1473" i="50"/>
  <c r="D1474" i="50"/>
  <c r="D1475" i="50"/>
  <c r="D1476" i="50"/>
  <c r="D1477" i="50"/>
  <c r="D1478" i="50"/>
  <c r="D1479" i="50"/>
  <c r="D1480" i="50"/>
  <c r="D1481" i="50"/>
  <c r="D1482" i="50"/>
  <c r="D1483" i="50"/>
  <c r="D1484" i="50"/>
  <c r="D1485" i="50"/>
  <c r="D1486" i="50"/>
  <c r="D1487" i="50"/>
  <c r="D1488" i="50"/>
  <c r="D1489" i="50"/>
  <c r="D1490" i="50"/>
  <c r="D1491" i="50"/>
  <c r="D1492" i="50"/>
  <c r="D1493" i="50"/>
  <c r="D1494" i="50"/>
  <c r="D1495" i="50"/>
  <c r="D1496" i="50"/>
  <c r="D1497" i="50"/>
  <c r="D1498" i="50"/>
  <c r="D1499" i="50"/>
  <c r="D1500" i="50"/>
  <c r="D1501" i="50"/>
  <c r="D1502" i="50"/>
  <c r="D1503" i="50"/>
  <c r="D1504" i="50"/>
  <c r="D1505" i="50"/>
  <c r="D1506" i="50"/>
  <c r="D1507" i="50"/>
  <c r="D1508" i="50"/>
  <c r="D1509" i="50"/>
  <c r="D1510" i="50"/>
  <c r="D1511" i="50"/>
  <c r="D1512" i="50"/>
  <c r="D1513" i="50"/>
  <c r="D1514" i="50"/>
  <c r="D1515" i="50"/>
  <c r="D1516" i="50"/>
  <c r="D1517" i="50"/>
  <c r="D1518" i="50"/>
  <c r="D1519" i="50"/>
  <c r="D1520" i="50"/>
  <c r="D1521" i="50"/>
  <c r="D1522" i="50"/>
  <c r="D1523" i="50"/>
  <c r="D1524" i="50"/>
  <c r="D1525" i="50"/>
  <c r="D1526" i="50"/>
  <c r="D1527" i="50"/>
  <c r="D1528" i="50"/>
  <c r="D1529" i="50"/>
  <c r="D1530" i="50"/>
  <c r="D1531" i="50"/>
  <c r="D1532" i="50"/>
  <c r="D1533" i="50"/>
  <c r="D1534" i="50"/>
  <c r="D1535" i="50"/>
  <c r="D1536" i="50"/>
  <c r="D1537" i="50"/>
  <c r="D1538" i="50"/>
  <c r="D1539" i="50"/>
  <c r="D1540" i="50"/>
  <c r="D1541" i="50"/>
  <c r="D1542" i="50"/>
  <c r="D1543" i="50"/>
  <c r="D1544" i="50"/>
  <c r="D1545" i="50"/>
  <c r="D1546" i="50"/>
  <c r="D1547" i="50"/>
  <c r="D1548" i="50"/>
  <c r="D1549" i="50"/>
  <c r="D1550" i="50"/>
  <c r="D1551" i="50"/>
  <c r="D1552" i="50"/>
  <c r="D1553" i="50"/>
  <c r="D1554" i="50"/>
  <c r="D1555" i="50"/>
  <c r="D1556" i="50"/>
  <c r="D1557" i="50"/>
  <c r="D1558" i="50"/>
  <c r="D1559" i="50"/>
  <c r="D1560" i="50"/>
  <c r="D1561" i="50"/>
  <c r="D1562" i="50"/>
  <c r="D1563" i="50"/>
  <c r="D1564" i="50"/>
  <c r="D1565" i="50"/>
  <c r="D1566" i="50"/>
  <c r="D1567" i="50"/>
  <c r="D1568" i="50"/>
  <c r="D1569" i="50"/>
  <c r="D1570" i="50"/>
  <c r="D1571" i="50"/>
  <c r="D1572" i="50"/>
  <c r="D1573" i="50"/>
  <c r="D1574" i="50"/>
  <c r="D1575" i="50"/>
  <c r="D1576" i="50"/>
  <c r="D1577" i="50"/>
  <c r="D1578" i="50"/>
  <c r="D1579" i="50"/>
  <c r="D1580" i="50"/>
  <c r="D1581" i="50"/>
  <c r="D1582" i="50"/>
  <c r="D1583" i="50"/>
  <c r="D1584" i="50"/>
  <c r="D1585" i="50"/>
  <c r="D1586" i="50"/>
  <c r="D1587" i="50"/>
  <c r="D1588" i="50"/>
  <c r="D1589" i="50"/>
  <c r="D1590" i="50"/>
  <c r="D1591" i="50"/>
  <c r="D1592" i="50"/>
  <c r="D1593" i="50"/>
  <c r="D1594" i="50"/>
  <c r="D1595" i="50"/>
  <c r="D1596" i="50"/>
  <c r="D1597" i="50"/>
  <c r="D1598" i="50"/>
  <c r="D1599" i="50"/>
  <c r="D1600" i="50"/>
  <c r="D1601" i="50"/>
  <c r="D1602" i="50"/>
  <c r="D1603" i="50"/>
  <c r="D1604" i="50"/>
  <c r="D1605" i="50"/>
  <c r="D1606" i="50"/>
  <c r="D1607" i="50"/>
  <c r="D1608" i="50"/>
  <c r="D1609" i="50"/>
  <c r="D1610" i="50"/>
  <c r="D1611" i="50"/>
  <c r="D1612" i="50"/>
  <c r="D1613" i="50"/>
  <c r="D1614" i="50"/>
  <c r="D1615" i="50"/>
  <c r="D1616" i="50"/>
  <c r="D1617" i="50"/>
  <c r="D1618" i="50"/>
  <c r="D1619" i="50"/>
  <c r="D1620" i="50"/>
  <c r="D1621" i="50"/>
  <c r="D1622" i="50"/>
  <c r="D1623" i="50"/>
  <c r="D1624" i="50"/>
  <c r="D1625" i="50"/>
  <c r="D1626" i="50"/>
  <c r="D1627" i="50"/>
  <c r="D1628" i="50"/>
  <c r="D1629" i="50"/>
  <c r="D1630" i="50"/>
  <c r="D1631" i="50"/>
  <c r="D1632" i="50"/>
  <c r="D1633" i="50"/>
  <c r="D1634" i="50"/>
  <c r="D1635" i="50"/>
  <c r="D1636" i="50"/>
  <c r="D1637" i="50"/>
  <c r="D1638" i="50"/>
  <c r="D1639" i="50"/>
  <c r="D1640" i="50"/>
  <c r="D1641" i="50"/>
  <c r="D1642" i="50"/>
  <c r="D1643" i="50"/>
  <c r="D1644" i="50"/>
  <c r="D1645" i="50"/>
  <c r="D1646" i="50"/>
  <c r="D1647" i="50"/>
  <c r="D1648" i="50"/>
  <c r="D1649" i="50"/>
  <c r="D1650" i="50"/>
  <c r="D1651" i="50"/>
  <c r="D1652" i="50"/>
  <c r="D1653" i="50"/>
  <c r="D1654" i="50"/>
  <c r="D1655" i="50"/>
  <c r="D1656" i="50"/>
  <c r="D1657" i="50"/>
  <c r="D1658" i="50"/>
  <c r="D1659" i="50"/>
  <c r="D1660" i="50"/>
  <c r="D1661" i="50"/>
  <c r="D1662" i="50"/>
  <c r="D1663" i="50"/>
  <c r="D1664" i="50"/>
  <c r="D1665" i="50"/>
  <c r="D1666" i="50"/>
  <c r="D1667" i="50"/>
  <c r="D1668" i="50"/>
  <c r="D1669" i="50"/>
  <c r="D1670" i="50"/>
  <c r="D1671" i="50"/>
  <c r="D1672" i="50"/>
  <c r="D1673" i="50"/>
  <c r="D1674" i="50"/>
  <c r="D1675" i="50"/>
  <c r="D1676" i="50"/>
  <c r="D1677" i="50"/>
  <c r="D1678" i="50"/>
  <c r="D1679" i="50"/>
  <c r="D1680" i="50"/>
  <c r="D1681" i="50"/>
  <c r="D1682" i="50"/>
  <c r="D1683" i="50"/>
  <c r="D1684" i="50"/>
  <c r="D1685" i="50"/>
  <c r="D1686" i="50"/>
  <c r="D1687" i="50"/>
  <c r="D1688" i="50"/>
  <c r="D1689" i="50"/>
  <c r="D1690" i="50"/>
  <c r="D1691" i="50"/>
  <c r="D1692" i="50"/>
  <c r="D1693" i="50"/>
  <c r="D1694" i="50"/>
  <c r="D1695" i="50"/>
  <c r="D1696" i="50"/>
  <c r="D1697" i="50"/>
  <c r="D1698" i="50"/>
  <c r="D1699" i="50"/>
  <c r="D1700" i="50"/>
  <c r="D1701" i="50"/>
  <c r="D1702" i="50"/>
  <c r="D1703" i="50"/>
  <c r="D1704" i="50"/>
  <c r="D1705" i="50"/>
  <c r="D1706" i="50"/>
  <c r="D1707" i="50"/>
  <c r="D1708" i="50"/>
  <c r="D1709" i="50"/>
  <c r="D1710" i="50"/>
  <c r="D1711" i="50"/>
  <c r="D1712" i="50"/>
  <c r="D1713" i="50"/>
  <c r="D1714" i="50"/>
  <c r="D1715" i="50"/>
  <c r="D1716" i="50"/>
  <c r="D1717" i="50"/>
  <c r="D1718" i="50"/>
  <c r="D1719" i="50"/>
  <c r="D1720" i="50"/>
  <c r="D1721" i="50"/>
  <c r="D1722" i="50"/>
  <c r="D1723" i="50"/>
  <c r="D1724" i="50"/>
  <c r="D1725" i="50"/>
  <c r="D1726" i="50"/>
  <c r="D1727" i="50"/>
  <c r="D1728" i="50"/>
  <c r="D1729" i="50"/>
  <c r="D1730" i="50"/>
  <c r="D1731" i="50"/>
  <c r="D1732" i="50"/>
  <c r="D1733" i="50"/>
  <c r="D1734" i="50"/>
  <c r="D1735" i="50"/>
  <c r="D1736" i="50"/>
  <c r="D1737" i="50"/>
  <c r="D1738" i="50"/>
  <c r="D1739" i="50"/>
  <c r="D1740" i="50"/>
  <c r="D1741" i="50"/>
  <c r="D1742" i="50"/>
  <c r="D1743" i="50"/>
  <c r="D1744" i="50"/>
  <c r="D1745" i="50"/>
  <c r="D1746" i="50"/>
  <c r="D1747" i="50"/>
  <c r="D1748" i="50"/>
  <c r="D1749" i="50"/>
  <c r="D1750" i="50"/>
  <c r="D1751" i="50"/>
  <c r="D1752" i="50"/>
  <c r="D1753" i="50"/>
  <c r="D1754" i="50"/>
  <c r="D1755" i="50"/>
  <c r="D1756" i="50"/>
  <c r="D1757" i="50"/>
  <c r="D1758" i="50"/>
  <c r="D1759" i="50"/>
  <c r="D1760" i="50"/>
  <c r="D1761" i="50"/>
  <c r="D1762" i="50"/>
  <c r="D1763" i="50"/>
  <c r="D1764" i="50"/>
  <c r="D1765" i="50"/>
  <c r="D1766" i="50"/>
  <c r="D1767" i="50"/>
  <c r="D1768" i="50"/>
  <c r="D1769" i="50"/>
  <c r="D1770" i="50"/>
  <c r="D1771" i="50"/>
  <c r="D1772" i="50"/>
  <c r="D1773" i="50"/>
  <c r="D1774" i="50"/>
  <c r="D1775" i="50"/>
  <c r="D1776" i="50"/>
  <c r="D1777" i="50"/>
  <c r="D1778" i="50"/>
  <c r="D1779" i="50"/>
  <c r="D1780" i="50"/>
  <c r="D1781" i="50"/>
  <c r="D1782" i="50"/>
  <c r="D1783" i="50"/>
  <c r="D1784" i="50"/>
  <c r="D1785" i="50"/>
  <c r="D1786" i="50"/>
  <c r="D1787" i="50"/>
  <c r="D1788" i="50"/>
  <c r="D1789" i="50"/>
  <c r="D1790" i="50"/>
  <c r="D1791" i="50"/>
  <c r="D1792" i="50"/>
  <c r="D1793" i="50"/>
  <c r="D1794" i="50"/>
  <c r="D1795" i="50"/>
  <c r="D1796" i="50"/>
  <c r="D1797" i="50"/>
  <c r="D1798" i="50"/>
  <c r="D1799" i="50"/>
  <c r="D1800" i="50"/>
  <c r="D1801" i="50"/>
  <c r="D1802" i="50"/>
  <c r="D1803" i="50"/>
  <c r="D1804" i="50"/>
  <c r="D1805" i="50"/>
  <c r="D1806" i="50"/>
  <c r="D1807" i="50"/>
  <c r="D1808" i="50"/>
  <c r="D1809" i="50"/>
  <c r="D1810" i="50"/>
  <c r="D1811" i="50"/>
  <c r="D1812" i="50"/>
  <c r="D1813" i="50"/>
  <c r="D1814" i="50"/>
  <c r="D1815" i="50"/>
  <c r="D1816" i="50"/>
  <c r="D1817" i="50"/>
  <c r="D1818" i="50"/>
  <c r="D1819" i="50"/>
  <c r="D1820" i="50"/>
  <c r="D1821" i="50"/>
  <c r="D1822" i="50"/>
  <c r="D1823" i="50"/>
  <c r="D1824" i="50"/>
  <c r="D1825" i="50"/>
  <c r="D1826" i="50"/>
  <c r="D1827" i="50"/>
  <c r="D1828" i="50"/>
  <c r="D1829" i="50"/>
  <c r="D1830" i="50"/>
  <c r="D1831" i="50"/>
  <c r="D1832" i="50"/>
  <c r="D1833" i="50"/>
  <c r="D1834" i="50"/>
  <c r="D1835" i="50"/>
  <c r="D1836" i="50"/>
  <c r="D1837" i="50"/>
  <c r="D1838" i="50"/>
  <c r="D1839" i="50"/>
  <c r="D1840" i="50"/>
  <c r="D1841" i="50"/>
  <c r="D1842" i="50"/>
  <c r="D1843" i="50"/>
  <c r="D1844" i="50"/>
  <c r="D1845" i="50"/>
  <c r="D1846" i="50"/>
  <c r="D1847" i="50"/>
  <c r="D1848" i="50"/>
  <c r="D1849" i="50"/>
  <c r="D1850" i="50"/>
  <c r="D1851" i="50"/>
  <c r="D1852" i="50"/>
  <c r="D1853" i="50"/>
  <c r="D1854" i="50"/>
  <c r="D1855" i="50"/>
  <c r="D1856" i="50"/>
  <c r="D1857" i="50"/>
  <c r="D1858" i="50"/>
  <c r="D1859" i="50"/>
  <c r="D1860" i="50"/>
  <c r="D1861" i="50"/>
  <c r="D1862" i="50"/>
  <c r="D1863" i="50"/>
  <c r="D1864" i="50"/>
  <c r="D1865" i="50"/>
  <c r="D1866" i="50"/>
  <c r="D1867" i="50"/>
  <c r="D1868" i="50"/>
  <c r="D1869" i="50"/>
  <c r="D1870" i="50"/>
  <c r="D1871" i="50"/>
  <c r="D1872" i="50"/>
  <c r="D1873" i="50"/>
  <c r="D1874" i="50"/>
  <c r="D1875" i="50"/>
  <c r="D1876" i="50"/>
  <c r="D1877" i="50"/>
  <c r="D1878" i="50"/>
  <c r="D1879" i="50"/>
  <c r="D1880" i="50"/>
  <c r="D1881" i="50"/>
  <c r="D1882" i="50"/>
  <c r="D1883" i="50"/>
  <c r="D1884" i="50"/>
  <c r="D1885" i="50"/>
  <c r="D1886" i="50"/>
  <c r="D1887" i="50"/>
  <c r="D1888" i="50"/>
  <c r="D1889" i="50"/>
  <c r="D1890" i="50"/>
  <c r="D1891" i="50"/>
  <c r="D1892" i="50"/>
  <c r="D1893" i="50"/>
  <c r="D1894" i="50"/>
  <c r="D1895" i="50"/>
  <c r="D1896" i="50"/>
  <c r="D1897" i="50"/>
  <c r="D1898" i="50"/>
  <c r="D1899" i="50"/>
  <c r="D1900" i="50"/>
  <c r="D1901" i="50"/>
  <c r="D1902" i="50"/>
  <c r="D1903" i="50"/>
  <c r="D1904" i="50"/>
  <c r="D1905" i="50"/>
  <c r="D1906" i="50"/>
  <c r="D1907" i="50"/>
  <c r="D1908" i="50"/>
  <c r="D1909" i="50"/>
  <c r="D1910" i="50"/>
  <c r="D1911" i="50"/>
  <c r="D1912" i="50"/>
  <c r="D1913" i="50"/>
  <c r="D1914" i="50"/>
  <c r="D1915" i="50"/>
  <c r="D1916" i="50"/>
  <c r="D1917" i="50"/>
  <c r="D1918" i="50"/>
  <c r="D1919" i="50"/>
  <c r="D1920" i="50"/>
  <c r="D1921" i="50"/>
  <c r="D1922" i="50"/>
  <c r="D1923" i="50"/>
  <c r="D1924" i="50"/>
  <c r="D1925" i="50"/>
  <c r="D1926" i="50"/>
  <c r="D1927" i="50"/>
  <c r="D1928" i="50"/>
  <c r="D1929" i="50"/>
  <c r="D1930" i="50"/>
  <c r="D1931" i="50"/>
  <c r="D1932" i="50"/>
  <c r="D1933" i="50"/>
  <c r="D1934" i="50"/>
  <c r="D1935" i="50"/>
  <c r="D1936" i="50"/>
  <c r="D1937" i="50"/>
  <c r="D1938" i="50"/>
  <c r="D1939" i="50"/>
  <c r="D1940" i="50"/>
  <c r="D1941" i="50"/>
  <c r="D1942" i="50"/>
  <c r="D1943" i="50"/>
  <c r="D1944" i="50"/>
  <c r="D1945" i="50"/>
  <c r="D1946" i="50"/>
  <c r="D1947" i="50"/>
  <c r="D1948" i="50"/>
  <c r="D1949" i="50"/>
  <c r="D1950" i="50"/>
  <c r="D1951" i="50"/>
  <c r="D1952" i="50"/>
  <c r="D1953" i="50"/>
  <c r="D1954" i="50"/>
  <c r="D1955" i="50"/>
  <c r="D1956" i="50"/>
  <c r="D1957" i="50"/>
  <c r="D1958" i="50"/>
  <c r="D1959" i="50"/>
  <c r="D1960" i="50"/>
  <c r="D1961" i="50"/>
  <c r="D1962" i="50"/>
  <c r="D1963" i="50"/>
  <c r="D1964" i="50"/>
  <c r="D1965" i="50"/>
  <c r="D1966" i="50"/>
  <c r="D1967" i="50"/>
  <c r="D1968" i="50"/>
  <c r="D1969" i="50"/>
  <c r="D1970" i="50"/>
  <c r="D1971" i="50"/>
  <c r="D1972" i="50"/>
  <c r="D1973" i="50"/>
  <c r="D1974" i="50"/>
  <c r="D1975" i="50"/>
  <c r="D1976" i="50"/>
  <c r="D1977" i="50"/>
  <c r="D1978" i="50"/>
  <c r="D1979" i="50"/>
  <c r="D1980" i="50"/>
  <c r="D1981" i="50"/>
  <c r="D1982" i="50"/>
  <c r="D1983" i="50"/>
  <c r="D1984" i="50"/>
  <c r="D1985" i="50"/>
  <c r="D1986" i="50"/>
  <c r="D1987" i="50"/>
  <c r="D1988" i="50"/>
  <c r="D1989" i="50"/>
  <c r="D1990" i="50"/>
  <c r="D1991" i="50"/>
  <c r="D1992" i="50"/>
  <c r="D1993" i="50"/>
  <c r="D1994" i="50"/>
  <c r="D1995" i="50"/>
  <c r="D1996" i="50"/>
  <c r="D1997" i="50"/>
  <c r="D1998" i="50"/>
  <c r="D1999" i="50"/>
  <c r="D2000" i="50"/>
  <c r="D2001" i="50"/>
  <c r="D2002" i="50"/>
  <c r="D2003" i="50"/>
  <c r="D2004" i="50"/>
  <c r="D2005" i="50"/>
  <c r="D2006" i="50"/>
  <c r="D2007" i="50"/>
  <c r="D2008" i="50"/>
  <c r="D2009" i="50"/>
  <c r="D2010" i="50"/>
  <c r="D2011" i="50"/>
  <c r="D2012" i="50"/>
  <c r="D2013" i="50"/>
  <c r="D2014" i="50"/>
  <c r="D2015" i="50"/>
  <c r="D2016" i="50"/>
  <c r="D2017" i="50"/>
  <c r="D2018" i="50"/>
  <c r="D2019" i="50"/>
  <c r="D2020" i="50"/>
  <c r="D2021" i="50"/>
  <c r="D2022" i="50"/>
  <c r="D2023" i="50"/>
  <c r="D2024" i="50"/>
  <c r="D2025" i="50"/>
  <c r="D2026" i="50"/>
  <c r="D2027" i="50"/>
  <c r="D2028" i="50"/>
  <c r="D2029" i="50"/>
  <c r="D2030" i="50"/>
  <c r="D2031" i="50"/>
  <c r="D2032" i="50"/>
  <c r="D2033" i="50"/>
  <c r="D2034" i="50"/>
  <c r="D2035" i="50"/>
  <c r="D2036" i="50"/>
  <c r="D2037" i="50"/>
  <c r="D2038" i="50"/>
  <c r="D2039" i="50"/>
  <c r="D2040" i="50"/>
  <c r="D2041" i="50"/>
  <c r="D2042" i="50"/>
  <c r="D2043" i="50"/>
  <c r="D2044" i="50"/>
  <c r="D2045" i="50"/>
  <c r="D2046" i="50"/>
  <c r="D2047" i="50"/>
  <c r="D2048" i="50"/>
  <c r="D2049" i="50"/>
  <c r="D2050" i="50"/>
  <c r="D2051" i="50"/>
  <c r="D2052" i="50"/>
  <c r="D2053" i="50"/>
  <c r="D2054" i="50"/>
  <c r="D2055" i="50"/>
  <c r="D2056" i="50"/>
  <c r="D2057" i="50"/>
  <c r="D2058" i="50"/>
  <c r="D2059" i="50"/>
  <c r="D2060" i="50"/>
  <c r="D2061" i="50"/>
  <c r="D2062" i="50"/>
  <c r="D2063" i="50"/>
  <c r="D2064" i="50"/>
  <c r="D2065" i="50"/>
  <c r="D2066" i="50"/>
  <c r="D2067" i="50"/>
  <c r="D2068" i="50"/>
  <c r="D2069" i="50"/>
  <c r="D2070" i="50"/>
  <c r="D2071" i="50"/>
  <c r="D2072" i="50"/>
  <c r="D2073" i="50"/>
  <c r="D2074" i="50"/>
  <c r="D2075" i="50"/>
  <c r="D2076" i="50"/>
  <c r="D2077" i="50"/>
  <c r="D2078" i="50"/>
  <c r="D2079" i="50"/>
  <c r="D2080" i="50"/>
  <c r="D2081" i="50"/>
  <c r="D2082" i="50"/>
  <c r="D2083" i="50"/>
  <c r="D2084" i="50"/>
  <c r="D2085" i="50"/>
  <c r="D2086" i="50"/>
  <c r="D2087" i="50"/>
  <c r="D2088" i="50"/>
  <c r="D2089" i="50"/>
  <c r="D2090" i="50"/>
  <c r="D2091" i="50"/>
  <c r="D2092" i="50"/>
  <c r="D2093" i="50"/>
  <c r="D2094" i="50"/>
  <c r="D2095" i="50"/>
  <c r="D2096" i="50"/>
  <c r="D2097" i="50"/>
  <c r="D2098" i="50"/>
  <c r="D2099" i="50"/>
  <c r="D2100" i="50"/>
  <c r="D2101" i="50"/>
  <c r="D2102" i="50"/>
  <c r="D2103" i="50"/>
  <c r="D2104" i="50"/>
  <c r="D2105" i="50"/>
  <c r="D2106" i="50"/>
  <c r="D2107" i="50"/>
  <c r="D2108" i="50"/>
  <c r="D2109" i="50"/>
  <c r="D2110" i="50"/>
  <c r="D2111" i="50"/>
  <c r="D2112" i="50"/>
  <c r="D2113" i="50"/>
  <c r="D2114" i="50"/>
  <c r="D2115" i="50"/>
  <c r="D2116" i="50"/>
  <c r="D2117" i="50"/>
  <c r="D2118" i="50"/>
  <c r="D2119" i="50"/>
  <c r="D2120" i="50"/>
  <c r="D2121" i="50"/>
  <c r="D2122" i="50"/>
  <c r="D2123" i="50"/>
  <c r="D2124" i="50"/>
  <c r="D2125" i="50"/>
  <c r="D2126" i="50"/>
  <c r="D2127" i="50"/>
  <c r="D2128" i="50"/>
  <c r="D2129" i="50"/>
  <c r="D2130" i="50"/>
  <c r="D2131" i="50"/>
  <c r="D2132" i="50"/>
  <c r="D2133" i="50"/>
  <c r="D2134" i="50"/>
  <c r="D2135" i="50"/>
  <c r="D2136" i="50"/>
  <c r="D2137" i="50"/>
  <c r="D2138" i="50"/>
  <c r="D2139" i="50"/>
  <c r="D2140" i="50"/>
  <c r="D2141" i="50"/>
  <c r="D2142" i="50"/>
  <c r="D2143" i="50"/>
  <c r="D2144" i="50"/>
  <c r="D2145" i="50"/>
  <c r="D2146" i="50"/>
  <c r="D2147" i="50"/>
  <c r="D2148" i="50"/>
  <c r="D2149" i="50"/>
  <c r="D2150" i="50"/>
  <c r="D2151" i="50"/>
  <c r="D2152" i="50"/>
  <c r="D2153" i="50"/>
  <c r="D2154" i="50"/>
  <c r="D2155" i="50"/>
  <c r="D2156" i="50"/>
  <c r="D2157" i="50"/>
  <c r="D2158" i="50"/>
  <c r="D2159" i="50"/>
  <c r="D2160" i="50"/>
  <c r="D2161" i="50"/>
  <c r="D2162" i="50"/>
  <c r="D2163" i="50"/>
  <c r="D2164" i="50"/>
  <c r="D2165" i="50"/>
  <c r="D2166" i="50"/>
  <c r="D2167" i="50"/>
  <c r="D2168" i="50"/>
  <c r="D2169" i="50"/>
  <c r="D2170" i="50"/>
  <c r="D2171" i="50"/>
  <c r="D2172" i="50"/>
  <c r="D2173" i="50"/>
  <c r="D2174" i="50"/>
  <c r="D2175" i="50"/>
  <c r="D2176" i="50"/>
  <c r="D2177" i="50"/>
  <c r="D2178" i="50"/>
  <c r="D2179" i="50"/>
  <c r="D2180" i="50"/>
  <c r="D2181" i="50"/>
  <c r="D2182" i="50"/>
  <c r="D2183" i="50"/>
  <c r="D2184" i="50"/>
  <c r="D2185" i="50"/>
  <c r="D2186" i="50"/>
  <c r="D2187" i="50"/>
  <c r="D2188" i="50"/>
  <c r="D2189" i="50"/>
  <c r="D2190" i="50"/>
  <c r="D2191" i="50"/>
  <c r="D2192" i="50"/>
  <c r="D2193" i="50"/>
  <c r="D2194" i="50"/>
  <c r="D2195" i="50"/>
  <c r="D2196" i="50"/>
  <c r="D2197" i="50"/>
  <c r="D2198" i="50"/>
  <c r="D2199" i="50"/>
  <c r="D2200" i="50"/>
  <c r="D2201" i="50"/>
  <c r="D2202" i="50"/>
  <c r="D2203" i="50"/>
  <c r="D2204" i="50"/>
  <c r="D2205" i="50"/>
  <c r="D2206" i="50"/>
  <c r="D2207" i="50"/>
  <c r="D2208" i="50"/>
  <c r="D2209" i="50"/>
  <c r="D2210" i="50"/>
  <c r="D2211" i="50"/>
  <c r="D2212" i="50"/>
  <c r="D2213" i="50"/>
  <c r="D2214" i="50"/>
  <c r="D2215" i="50"/>
  <c r="D2216" i="50"/>
  <c r="D2217" i="50"/>
  <c r="D2218" i="50"/>
  <c r="D2219" i="50"/>
  <c r="D2220" i="50"/>
  <c r="D2221" i="50"/>
  <c r="D2222" i="50"/>
  <c r="D2223" i="50"/>
  <c r="D2224" i="50"/>
  <c r="D2225" i="50"/>
  <c r="D2226" i="50"/>
  <c r="D2227" i="50"/>
  <c r="D2228" i="50"/>
  <c r="D2229" i="50"/>
  <c r="D2230" i="50"/>
  <c r="D2231" i="50"/>
  <c r="D2232" i="50"/>
  <c r="D2233" i="50"/>
  <c r="D2234" i="50"/>
  <c r="D2235" i="50"/>
  <c r="D2236" i="50"/>
  <c r="D2237" i="50"/>
  <c r="D2238" i="50"/>
  <c r="D2239" i="50"/>
  <c r="D2240" i="50"/>
  <c r="D2241" i="50"/>
  <c r="D2242" i="50"/>
  <c r="D2243" i="50"/>
  <c r="D2244" i="50"/>
  <c r="D2245" i="50"/>
  <c r="D2246" i="50"/>
  <c r="D2247" i="50"/>
  <c r="D2248" i="50"/>
  <c r="D2249" i="50"/>
  <c r="D2250" i="50"/>
  <c r="D2251" i="50"/>
  <c r="D2252" i="50"/>
  <c r="D2253" i="50"/>
  <c r="D2254" i="50"/>
  <c r="D2255" i="50"/>
  <c r="D2256" i="50"/>
  <c r="D2257" i="50"/>
  <c r="D2258" i="50"/>
  <c r="D2259" i="50"/>
  <c r="D2260" i="50"/>
  <c r="D2261" i="50"/>
  <c r="D2262" i="50"/>
  <c r="D2263" i="50"/>
  <c r="D2264" i="50"/>
  <c r="D2265" i="50"/>
  <c r="D2266" i="50"/>
  <c r="D2267" i="50"/>
  <c r="D2268" i="50"/>
  <c r="D2269" i="50"/>
  <c r="D2270" i="50"/>
  <c r="D2271" i="50"/>
  <c r="D2272" i="50"/>
  <c r="D2273" i="50"/>
  <c r="D2274" i="50"/>
  <c r="D2275" i="50"/>
  <c r="D2276" i="50"/>
  <c r="D2277" i="50"/>
  <c r="D2278" i="50"/>
  <c r="D2279" i="50"/>
  <c r="D2280" i="50"/>
  <c r="D2281" i="50"/>
  <c r="D2282" i="50"/>
  <c r="D2283" i="50"/>
  <c r="D2284" i="50"/>
  <c r="D2285" i="50"/>
  <c r="D2286" i="50"/>
  <c r="D2287" i="50"/>
  <c r="D2288" i="50"/>
  <c r="D2289" i="50"/>
  <c r="D2290" i="50"/>
  <c r="D2291" i="50"/>
  <c r="D2292" i="50"/>
  <c r="D2293" i="50"/>
  <c r="D2294" i="50"/>
  <c r="D2295" i="50"/>
  <c r="D2296" i="50"/>
  <c r="D2297" i="50"/>
  <c r="D2298" i="50"/>
  <c r="D2299" i="50"/>
  <c r="D2300" i="50"/>
  <c r="D2301" i="50"/>
  <c r="D2302" i="50"/>
  <c r="D2303" i="50"/>
  <c r="D2304" i="50"/>
  <c r="D2305" i="50"/>
  <c r="D2306" i="50"/>
  <c r="D2307" i="50"/>
  <c r="D2308" i="50"/>
  <c r="D2309" i="50"/>
  <c r="D2310" i="50"/>
  <c r="D2311" i="50"/>
  <c r="D2312" i="50"/>
  <c r="D2313" i="50"/>
  <c r="D2314" i="50"/>
  <c r="D2315" i="50"/>
  <c r="D2316" i="50"/>
  <c r="D2317" i="50"/>
  <c r="D2318" i="50"/>
  <c r="D2319" i="50"/>
  <c r="D2320" i="50"/>
  <c r="D2321" i="50"/>
  <c r="D2322" i="50"/>
  <c r="D2323" i="50"/>
  <c r="D2324" i="50"/>
  <c r="D2325" i="50"/>
  <c r="D2326" i="50"/>
  <c r="D2327" i="50"/>
  <c r="D2328" i="50"/>
  <c r="D2329" i="50"/>
  <c r="D2330" i="50"/>
  <c r="D2331" i="50"/>
  <c r="D2332" i="50"/>
  <c r="D2333" i="50"/>
  <c r="D2334" i="50"/>
  <c r="D2335" i="50"/>
  <c r="D2336" i="50"/>
  <c r="D2337" i="50"/>
  <c r="D2338" i="50"/>
  <c r="D2339" i="50"/>
  <c r="D2340" i="50"/>
  <c r="D2341" i="50"/>
  <c r="D2342" i="50"/>
  <c r="D2343" i="50"/>
  <c r="D2344" i="50"/>
  <c r="D2345" i="50"/>
  <c r="D2346" i="50"/>
  <c r="D2347" i="50"/>
  <c r="D2348" i="50"/>
  <c r="D2349" i="50"/>
  <c r="D2350" i="50"/>
  <c r="D2351" i="50"/>
  <c r="D2352" i="50"/>
  <c r="D2353" i="50"/>
  <c r="D2354" i="50"/>
  <c r="D2355" i="50"/>
  <c r="D2356" i="50"/>
  <c r="D2357" i="50"/>
  <c r="D2358" i="50"/>
  <c r="D2359" i="50"/>
  <c r="D2360" i="50"/>
  <c r="D2361" i="50"/>
  <c r="D2362" i="50"/>
  <c r="D2363" i="50"/>
  <c r="D2364" i="50"/>
  <c r="D2365" i="50"/>
  <c r="D2366" i="50"/>
  <c r="D2367" i="50"/>
  <c r="D2368" i="50"/>
  <c r="D2369" i="50"/>
  <c r="D2370" i="50"/>
  <c r="D2371" i="50"/>
  <c r="D2372" i="50"/>
  <c r="D2373" i="50"/>
  <c r="D2374" i="50"/>
  <c r="D2375" i="50"/>
  <c r="D2376" i="50"/>
  <c r="D2377" i="50"/>
  <c r="D2378" i="50"/>
  <c r="D2379" i="50"/>
  <c r="D2380" i="50"/>
  <c r="D2381" i="50"/>
  <c r="D2382" i="50"/>
  <c r="D2383" i="50"/>
  <c r="D2384" i="50"/>
  <c r="D2385" i="50"/>
  <c r="D2386" i="50"/>
  <c r="D2387" i="50"/>
  <c r="D2388" i="50"/>
  <c r="D2389" i="50"/>
  <c r="D2390" i="50"/>
  <c r="D2391" i="50"/>
  <c r="D2392" i="50"/>
  <c r="D2393" i="50"/>
  <c r="D2394" i="50"/>
  <c r="D2395" i="50"/>
  <c r="D2396" i="50"/>
  <c r="D2397" i="50"/>
  <c r="D2398" i="50"/>
  <c r="D2399" i="50"/>
  <c r="D2400" i="50"/>
  <c r="D2401" i="50"/>
  <c r="D2402" i="50"/>
  <c r="D2403" i="50"/>
  <c r="D2404" i="50"/>
  <c r="D2405" i="50"/>
  <c r="D2406" i="50"/>
  <c r="D2407" i="50"/>
  <c r="D2408" i="50"/>
  <c r="D2409" i="50"/>
  <c r="D2410" i="50"/>
  <c r="D2411" i="50"/>
  <c r="D2412" i="50"/>
  <c r="D2413" i="50"/>
  <c r="D2414" i="50"/>
  <c r="D2415" i="50"/>
  <c r="D2416" i="50"/>
  <c r="D2417" i="50"/>
  <c r="D2418" i="50"/>
  <c r="D2419" i="50"/>
  <c r="D2420" i="50"/>
  <c r="D2421" i="50"/>
  <c r="D2422" i="50"/>
  <c r="D2423" i="50"/>
  <c r="D2424" i="50"/>
  <c r="D2425" i="50"/>
  <c r="D2426" i="50"/>
  <c r="D2427" i="50"/>
  <c r="D2428" i="50"/>
  <c r="D2429" i="50"/>
  <c r="D2430" i="50"/>
  <c r="D2431" i="50"/>
  <c r="D2432" i="50"/>
  <c r="D2433" i="50"/>
  <c r="D2434" i="50"/>
  <c r="D2435" i="50"/>
  <c r="D2436" i="50"/>
  <c r="D2437" i="50"/>
  <c r="D2438" i="50"/>
  <c r="D2439" i="50"/>
  <c r="D2440" i="50"/>
  <c r="D2441" i="50"/>
  <c r="D2442" i="50"/>
  <c r="D2443" i="50"/>
  <c r="D2444" i="50"/>
  <c r="D2445" i="50"/>
  <c r="D2446" i="50"/>
  <c r="D2447" i="50"/>
  <c r="D2448" i="50"/>
  <c r="D2449" i="50"/>
  <c r="D2450" i="50"/>
  <c r="D2451" i="50"/>
  <c r="D2452" i="50"/>
  <c r="D2453" i="50"/>
  <c r="D2454" i="50"/>
  <c r="D2455" i="50"/>
  <c r="D2456" i="50"/>
  <c r="D2457" i="50"/>
  <c r="D2458" i="50"/>
  <c r="D2459" i="50"/>
  <c r="D2460" i="50"/>
  <c r="D2461" i="50"/>
  <c r="D2462" i="50"/>
  <c r="D2463" i="50"/>
  <c r="D2464" i="50"/>
  <c r="D2465" i="50"/>
  <c r="D2466" i="50"/>
  <c r="D2467" i="50"/>
  <c r="D2468" i="50"/>
  <c r="D2469" i="50"/>
  <c r="D2470" i="50"/>
  <c r="D2471" i="50"/>
  <c r="D2472" i="50"/>
  <c r="D2473" i="50"/>
  <c r="D2474" i="50"/>
  <c r="D2475" i="50"/>
  <c r="D2476" i="50"/>
  <c r="D2477" i="50"/>
  <c r="D2478" i="50"/>
  <c r="D2479" i="50"/>
  <c r="D2480" i="50"/>
  <c r="D2481" i="50"/>
  <c r="D2482" i="50"/>
  <c r="D2483" i="50"/>
  <c r="D2484" i="50"/>
  <c r="D2485" i="50"/>
  <c r="D2486" i="50"/>
  <c r="D2487" i="50"/>
  <c r="D2488" i="50"/>
  <c r="D2489" i="50"/>
  <c r="D2490" i="50"/>
  <c r="D2491" i="50"/>
  <c r="D2492" i="50"/>
  <c r="D2493" i="50"/>
  <c r="D2494" i="50"/>
  <c r="D2495" i="50"/>
  <c r="D2496" i="50"/>
  <c r="D2497" i="50"/>
  <c r="D2498" i="50"/>
  <c r="D2499" i="50"/>
  <c r="D2500" i="50"/>
  <c r="D2501" i="50"/>
  <c r="D2502" i="50"/>
  <c r="D2503" i="50"/>
  <c r="D2504" i="50"/>
  <c r="D2505" i="50"/>
  <c r="D2506" i="50"/>
  <c r="D2507" i="50"/>
  <c r="D2508" i="50"/>
  <c r="D2509" i="50"/>
  <c r="D2510" i="50"/>
  <c r="D2511" i="50"/>
  <c r="D2512" i="50"/>
  <c r="D2513" i="50"/>
  <c r="D2514" i="50"/>
  <c r="D2515" i="50"/>
  <c r="D2516" i="50"/>
  <c r="D2517" i="50"/>
  <c r="D2518" i="50"/>
  <c r="D2519" i="50"/>
  <c r="D2520" i="50"/>
  <c r="D2521" i="50"/>
  <c r="D2522" i="50"/>
  <c r="D2523" i="50"/>
  <c r="D2524" i="50"/>
  <c r="D2525" i="50"/>
  <c r="D2526" i="50"/>
  <c r="D2527" i="50"/>
  <c r="D2528" i="50"/>
  <c r="D2529" i="50"/>
  <c r="D2530" i="50"/>
  <c r="D2531" i="50"/>
  <c r="D2532" i="50"/>
  <c r="D2533" i="50"/>
  <c r="D2534" i="50"/>
  <c r="D2535" i="50"/>
  <c r="D2536" i="50"/>
  <c r="D2537" i="50"/>
  <c r="D2538" i="50"/>
  <c r="D2539" i="50"/>
  <c r="B473" i="56"/>
  <c r="B400" i="56"/>
  <c r="B436" i="56"/>
  <c r="B418" i="56"/>
  <c r="B419" i="56"/>
  <c r="B364" i="56"/>
  <c r="B382" i="56"/>
  <c r="B391" i="56"/>
  <c r="B386" i="56"/>
  <c r="B388" i="56"/>
  <c r="B387" i="56"/>
  <c r="B600" i="56"/>
  <c r="B596" i="56"/>
  <c r="B593" i="56"/>
  <c r="B568" i="56"/>
  <c r="B539" i="56"/>
  <c r="B538" i="56"/>
  <c r="B537" i="56"/>
  <c r="B535" i="56"/>
  <c r="B534" i="56"/>
  <c r="B533" i="56"/>
  <c r="B532" i="56"/>
  <c r="B531" i="56"/>
  <c r="B530" i="56"/>
  <c r="B529" i="56"/>
  <c r="B528" i="56"/>
  <c r="B525" i="56"/>
  <c r="B524" i="56"/>
  <c r="B520" i="56"/>
  <c r="B517" i="56"/>
  <c r="B516" i="56"/>
  <c r="B515" i="56"/>
  <c r="B512" i="56"/>
  <c r="B509" i="56"/>
  <c r="B508" i="56"/>
  <c r="B506" i="56"/>
  <c r="B505" i="56"/>
  <c r="B504" i="56"/>
  <c r="B503" i="56"/>
  <c r="B500" i="56"/>
  <c r="B499" i="56"/>
  <c r="B498" i="56"/>
  <c r="B497" i="56"/>
  <c r="B496" i="56"/>
  <c r="B495" i="56"/>
  <c r="B494" i="56"/>
  <c r="B486" i="56"/>
  <c r="D223" i="50" s="1"/>
  <c r="B485" i="56"/>
  <c r="B484" i="56"/>
  <c r="B481" i="56"/>
  <c r="B479" i="56"/>
  <c r="B476" i="56"/>
  <c r="B475" i="56"/>
  <c r="B472" i="56"/>
  <c r="B471" i="56"/>
  <c r="B467" i="56"/>
  <c r="B466" i="56"/>
  <c r="B465" i="56"/>
  <c r="B464" i="56"/>
  <c r="B463" i="56"/>
  <c r="B461" i="56"/>
  <c r="B460" i="56"/>
  <c r="B459" i="56"/>
  <c r="B458" i="56"/>
  <c r="B457" i="56"/>
  <c r="B455" i="56"/>
  <c r="B454" i="56"/>
  <c r="B453" i="56"/>
  <c r="B452" i="56"/>
  <c r="B451" i="56"/>
  <c r="B447" i="56"/>
  <c r="B445" i="56"/>
  <c r="B444" i="56"/>
  <c r="B443" i="56"/>
  <c r="B438" i="56"/>
  <c r="B435" i="56"/>
  <c r="B434" i="56"/>
  <c r="B433" i="56"/>
  <c r="B432" i="56"/>
  <c r="B431" i="56"/>
  <c r="B429" i="56"/>
  <c r="B428" i="56"/>
  <c r="B427" i="56"/>
  <c r="B426" i="56"/>
  <c r="B425" i="56"/>
  <c r="B421" i="56"/>
  <c r="B420" i="56"/>
  <c r="B417" i="56"/>
  <c r="B416" i="56"/>
  <c r="B415" i="56"/>
  <c r="B413" i="56"/>
  <c r="B412" i="56"/>
  <c r="B411" i="56"/>
  <c r="B410" i="56"/>
  <c r="B407" i="56"/>
  <c r="B406" i="56"/>
  <c r="B405" i="56"/>
  <c r="B404" i="56"/>
  <c r="B403" i="56"/>
  <c r="B402" i="56"/>
  <c r="B401" i="56"/>
  <c r="B399" i="56"/>
  <c r="B398" i="56"/>
  <c r="B397" i="56"/>
  <c r="B396" i="56"/>
  <c r="B395" i="56"/>
  <c r="B393" i="56"/>
  <c r="B392" i="56"/>
  <c r="B383" i="56"/>
  <c r="B381" i="56"/>
  <c r="B380" i="56"/>
  <c r="B379" i="56"/>
  <c r="B376" i="56"/>
  <c r="B375" i="56"/>
  <c r="B374" i="56"/>
  <c r="B371" i="56"/>
  <c r="B370" i="56"/>
  <c r="B369" i="56"/>
  <c r="B367" i="56"/>
  <c r="B366" i="56"/>
  <c r="B355" i="56"/>
  <c r="B356" i="56"/>
  <c r="B357" i="56"/>
  <c r="B358" i="56"/>
  <c r="B346" i="56"/>
  <c r="B347" i="56"/>
  <c r="B348" i="56"/>
  <c r="B349" i="56"/>
  <c r="B345" i="56"/>
  <c r="B354" i="56"/>
  <c r="B344" i="56"/>
  <c r="B343" i="56"/>
  <c r="B352" i="56"/>
  <c r="B353" i="56"/>
  <c r="B359" i="56"/>
  <c r="B360" i="56"/>
  <c r="B361" i="56"/>
  <c r="B365" i="56"/>
  <c r="B368" i="56"/>
  <c r="B372" i="56"/>
  <c r="B373" i="56"/>
  <c r="B377" i="56"/>
  <c r="B384" i="56"/>
  <c r="B385" i="56"/>
  <c r="B389" i="56"/>
  <c r="B394" i="56"/>
  <c r="B408" i="56"/>
  <c r="B409" i="56"/>
  <c r="B414" i="56"/>
  <c r="B422" i="56"/>
  <c r="B424" i="56"/>
  <c r="B430" i="56"/>
  <c r="B437" i="56"/>
  <c r="B448" i="56"/>
  <c r="B450" i="56"/>
  <c r="B456" i="56"/>
  <c r="B462" i="56"/>
  <c r="B468" i="56"/>
  <c r="B470" i="56"/>
  <c r="B474" i="56"/>
  <c r="B477" i="56"/>
  <c r="B478" i="56"/>
  <c r="B480" i="56"/>
  <c r="B483" i="56"/>
  <c r="B487" i="56"/>
  <c r="B488" i="56"/>
  <c r="B489" i="56"/>
  <c r="B490" i="56"/>
  <c r="D137" i="50" s="1"/>
  <c r="B491" i="56"/>
  <c r="B493" i="56"/>
  <c r="B501" i="56"/>
  <c r="B502" i="56"/>
  <c r="B507" i="56"/>
  <c r="B511" i="56"/>
  <c r="B523" i="56"/>
  <c r="B536" i="56"/>
  <c r="B541" i="56"/>
  <c r="B542" i="56"/>
  <c r="B547" i="56"/>
  <c r="B550" i="56"/>
  <c r="B551" i="56"/>
  <c r="B552" i="56"/>
  <c r="B553" i="56"/>
  <c r="B558" i="56"/>
  <c r="B560" i="56"/>
  <c r="B569" i="56"/>
  <c r="B570" i="56"/>
  <c r="B590" i="56"/>
  <c r="B597" i="56"/>
  <c r="B601" i="56"/>
  <c r="B602" i="56"/>
  <c r="B603" i="56"/>
  <c r="B604" i="56"/>
  <c r="B607" i="56"/>
  <c r="B613" i="56"/>
  <c r="B615" i="56"/>
  <c r="B619" i="56"/>
  <c r="B620" i="56"/>
  <c r="B622" i="56"/>
  <c r="B627" i="56"/>
  <c r="B631" i="56"/>
  <c r="B633" i="56"/>
  <c r="B635" i="56"/>
  <c r="B636" i="56"/>
  <c r="B637" i="56"/>
  <c r="B350" i="56"/>
  <c r="B351" i="56"/>
  <c r="C6" i="60"/>
  <c r="F6" i="60"/>
  <c r="E6" i="60"/>
  <c r="D6" i="60"/>
  <c r="H1038" i="50"/>
  <c r="G1038" i="50" l="1"/>
  <c r="D240" i="50"/>
  <c r="D253" i="50"/>
  <c r="D237" i="50"/>
  <c r="D243" i="50"/>
  <c r="D231" i="50"/>
  <c r="D234" i="50"/>
  <c r="D143" i="50"/>
  <c r="D207" i="50"/>
  <c r="D221" i="50"/>
  <c r="D155" i="50"/>
  <c r="D212" i="50"/>
  <c r="D205" i="50"/>
  <c r="D161" i="50"/>
  <c r="D146" i="50"/>
  <c r="D210" i="50"/>
  <c r="D204" i="50"/>
  <c r="D160" i="50"/>
  <c r="D215" i="50"/>
  <c r="D168" i="50"/>
  <c r="D211" i="50"/>
  <c r="D217" i="50"/>
  <c r="D194" i="50"/>
  <c r="D193" i="50"/>
  <c r="D182" i="50"/>
  <c r="D176" i="50"/>
  <c r="D167" i="50"/>
  <c r="D200" i="50"/>
  <c r="D191" i="50"/>
  <c r="D181" i="50"/>
  <c r="D175" i="50"/>
  <c r="D166" i="50"/>
  <c r="D177" i="50"/>
  <c r="D199" i="50"/>
  <c r="D190" i="50"/>
  <c r="D180" i="50"/>
  <c r="D174" i="50"/>
  <c r="D165" i="50"/>
  <c r="D197" i="50"/>
  <c r="D187" i="50"/>
  <c r="D179" i="50"/>
  <c r="D171" i="50"/>
  <c r="D164" i="50"/>
  <c r="D184" i="50"/>
  <c r="D196" i="50"/>
  <c r="D186" i="50"/>
  <c r="D178" i="50"/>
  <c r="D170" i="50"/>
  <c r="D163" i="50"/>
  <c r="D192" i="50"/>
  <c r="D189" i="50"/>
  <c r="D198" i="50"/>
  <c r="D195" i="50"/>
  <c r="D183" i="50"/>
  <c r="D139" i="50"/>
  <c r="D188" i="50"/>
  <c r="D185" i="50"/>
  <c r="D136" i="50"/>
  <c r="D153" i="50"/>
  <c r="D150" i="50"/>
  <c r="D149" i="50"/>
  <c r="D152" i="50"/>
  <c r="D148" i="50"/>
  <c r="D151" i="50"/>
  <c r="D147" i="50"/>
  <c r="D173" i="50"/>
  <c r="D169" i="50"/>
  <c r="D172" i="50"/>
  <c r="D156" i="50"/>
  <c r="D154" i="50"/>
  <c r="D138" i="50"/>
  <c r="D135" i="50"/>
  <c r="D134" i="50"/>
  <c r="D133" i="50"/>
  <c r="D132" i="50"/>
  <c r="D130" i="50"/>
  <c r="D131" i="50"/>
  <c r="D111" i="50"/>
  <c r="D110" i="50"/>
  <c r="D70" i="50"/>
  <c r="D91" i="50"/>
  <c r="D71" i="50"/>
  <c r="D90" i="50"/>
  <c r="D51" i="50"/>
  <c r="D31" i="50"/>
  <c r="D50" i="50"/>
  <c r="D30" i="50"/>
  <c r="D10" i="50"/>
  <c r="D9" i="50"/>
  <c r="D11" i="50"/>
  <c r="F1038" i="50"/>
  <c r="D8" i="50"/>
  <c r="J27" i="68" l="1"/>
  <c r="I30" i="67" s="1"/>
  <c r="F47" i="50" s="1"/>
  <c r="J21" i="68"/>
  <c r="J26" i="68"/>
  <c r="J12" i="68"/>
  <c r="I15" i="67" s="1"/>
  <c r="F32" i="50" s="1"/>
  <c r="J20" i="68"/>
  <c r="I23" i="67" s="1"/>
  <c r="F40" i="50" s="1"/>
  <c r="J29" i="68"/>
  <c r="I32" i="67" s="1"/>
  <c r="F49" i="50" s="1"/>
  <c r="J28" i="68"/>
  <c r="I31" i="67" s="1"/>
  <c r="F48" i="50" s="1"/>
  <c r="J13" i="68"/>
  <c r="I16" i="67" s="1"/>
  <c r="J17" i="68"/>
  <c r="I20" i="67" s="1"/>
  <c r="F37" i="50" s="1"/>
  <c r="J24" i="68"/>
  <c r="I27" i="67" s="1"/>
  <c r="F44" i="50" s="1"/>
  <c r="J16" i="68"/>
  <c r="I19" i="67" s="1"/>
  <c r="F36" i="50" s="1"/>
  <c r="J19" i="68"/>
  <c r="I22" i="67" s="1"/>
  <c r="F39" i="50" s="1"/>
  <c r="J23" i="68"/>
  <c r="I26" i="67" s="1"/>
  <c r="F43" i="50" s="1"/>
  <c r="J25" i="68"/>
  <c r="I28" i="67" s="1"/>
  <c r="F45" i="50" s="1"/>
  <c r="J18" i="68"/>
  <c r="I21" i="67" s="1"/>
  <c r="F38" i="50" s="1"/>
  <c r="J22" i="68"/>
  <c r="I25" i="67" s="1"/>
  <c r="F42" i="50" s="1"/>
  <c r="J15" i="68"/>
  <c r="F33" i="50" l="1"/>
  <c r="J19" i="67"/>
  <c r="I29" i="67"/>
  <c r="F46" i="50" s="1"/>
  <c r="I24" i="67"/>
  <c r="F41" i="50" s="1"/>
  <c r="I18" i="67"/>
  <c r="F35" i="50" s="1"/>
  <c r="J26" i="67"/>
  <c r="J32" i="67"/>
  <c r="J28" i="67"/>
  <c r="J23" i="67"/>
  <c r="J22" i="67"/>
  <c r="J25" i="67"/>
  <c r="J27" i="67"/>
  <c r="J31" i="67"/>
  <c r="J21" i="67"/>
  <c r="J20" i="67"/>
  <c r="J30" i="67"/>
  <c r="J24" i="67" l="1"/>
  <c r="J15" i="67"/>
  <c r="J29" i="67"/>
  <c r="J18" i="67"/>
  <c r="J16" i="67"/>
  <c r="I30" i="68"/>
  <c r="J14" i="68"/>
  <c r="J30" i="68" l="1"/>
  <c r="I17" i="67"/>
  <c r="F34" i="50" l="1"/>
  <c r="F5" i="50" s="1"/>
  <c r="I13" i="67"/>
  <c r="J17" i="67"/>
  <c r="I33" i="67"/>
  <c r="G50" i="50" s="1"/>
  <c r="G5" i="50" l="1"/>
</calcChain>
</file>

<file path=xl/sharedStrings.xml><?xml version="1.0" encoding="utf-8"?>
<sst xmlns="http://schemas.openxmlformats.org/spreadsheetml/2006/main" count="6802" uniqueCount="740">
  <si>
    <t>1672. Titres associatifs</t>
  </si>
  <si>
    <t>168. Autres emprunts et dettes assimilées</t>
  </si>
  <si>
    <t>1681. Autres emprunts (à détailler)</t>
  </si>
  <si>
    <t>1685. Rentes viagères capitalisées</t>
  </si>
  <si>
    <t>1687. Autres dettes ( à détailler)</t>
  </si>
  <si>
    <t>1688. Intérêts courus (à détailler)</t>
  </si>
  <si>
    <t>169. Primes de remboursement des obligations</t>
  </si>
  <si>
    <t>17. DETTES RATTACHEES A DES PARTICIPATIONS</t>
  </si>
  <si>
    <t>18. COMPTES DE LIAISON DES ETABLISSEMENTS (AVEC LE SIEGE SOCIAL OU ENTRE EUX)</t>
  </si>
  <si>
    <t>181. Apports permanents entre siège social et établissements</t>
  </si>
  <si>
    <t>185. Biens et prestations de services échangés entre établissements et le siège social</t>
  </si>
  <si>
    <t>186. Biens et prestations de services échangés entre établissements (charges)</t>
  </si>
  <si>
    <t>187.Biens et prestations de services échangés entre établissements (produits)</t>
  </si>
  <si>
    <t>19. FONDS DEDIES</t>
  </si>
  <si>
    <t>194. Fonds dédiés sur subventions de fonctionnement</t>
  </si>
  <si>
    <t>195. Fonds dédiés sur dons manuels affectés</t>
  </si>
  <si>
    <t>197. Fonds dédiés sur legs et donations affectés</t>
  </si>
  <si>
    <t>20. IMMOBILISATIONS INCORPORELLES</t>
  </si>
  <si>
    <t>201. Frais d'établissement</t>
  </si>
  <si>
    <t>203. Frais de recherche et développement</t>
  </si>
  <si>
    <t>206. Droit au bail</t>
  </si>
  <si>
    <t>208. Autres immobilisations incorporelles</t>
  </si>
  <si>
    <t>21. IMMOBILISATIONS CORPORELLES</t>
  </si>
  <si>
    <t>211. Terrains</t>
  </si>
  <si>
    <t>212. Agencements et aménagements de terrains</t>
  </si>
  <si>
    <t>213.Constructions</t>
  </si>
  <si>
    <t>214. Constructions sur sol d'autrui</t>
  </si>
  <si>
    <t>215. Installations techniques, matériel et outillage industriels</t>
  </si>
  <si>
    <t>218. Autres immobilisations corporelles</t>
  </si>
  <si>
    <t>22. IMMOBILISATIONS MISES EN CONCESSION</t>
  </si>
  <si>
    <t>228. Immobilisations grevées de droits</t>
  </si>
  <si>
    <t>229. Droits des propriétaires</t>
  </si>
  <si>
    <t>23. IMMOBILISATIONS EN COURS</t>
  </si>
  <si>
    <t>231. Immobilisations corporelles en cours</t>
  </si>
  <si>
    <t>232. Immobilisations incorporelles en cours</t>
  </si>
  <si>
    <t>237. Avances et acomptes versés sur immobilisations incorporelles</t>
  </si>
  <si>
    <t>238.Avances et acomptes versés sur commandes d'immobilisations corporelles</t>
  </si>
  <si>
    <t>26.PARTICIPATIONS ET CREANCES RATTACHEES A DES PARTICIPATIONS</t>
  </si>
  <si>
    <t>261. Titres de participation</t>
  </si>
  <si>
    <t>266. Autres formes de participation</t>
  </si>
  <si>
    <t>267.Créances rattachées à des participations</t>
  </si>
  <si>
    <t>268. Créances rattachées à des sociétés en participation</t>
  </si>
  <si>
    <t>269 .Versements restant à effectuer sur titres de participation non libérés</t>
  </si>
  <si>
    <t>27. AUTRES IMMOBILISATIONS FINANCIERES</t>
  </si>
  <si>
    <t>271. Titres immobilisés autres que les titres immobilisés de l'activité de portefeuille ( droit de propriété )</t>
  </si>
  <si>
    <t>272. Titres immobilisés (droit de créance)</t>
  </si>
  <si>
    <t>273. Titres immobilisés de l'activité de portefeuille</t>
  </si>
  <si>
    <t>274. Prêts</t>
  </si>
  <si>
    <t>275. Dépôts et cautionnements versés</t>
  </si>
  <si>
    <t>276. Autres créances immobilisées</t>
  </si>
  <si>
    <t>279. Versements restant à effectuer sur titres immobilisés non libérés</t>
  </si>
  <si>
    <t>28. AMORTISSEMENTS DES IMMOBILISATIONS</t>
  </si>
  <si>
    <t>280. Amortissements des immobilisations incorporelles</t>
  </si>
  <si>
    <t>2805. Concessions et droits similaires, brevets, licences, logiciels, droits et valeurs similaires</t>
  </si>
  <si>
    <t>281. Amortissements des immobilisations corporelles</t>
  </si>
  <si>
    <t>2813 Constructions (même ventilation que celle du compte 213)</t>
  </si>
  <si>
    <t>2814. Constructions sur sol d'autrui (même ventilation que celle du compte 214)</t>
  </si>
  <si>
    <t>2815. Installations techniques, matériel et outillage industriels (même ventilation que celle du compte 215)</t>
  </si>
  <si>
    <t>2818. Autres immobilisations corporelles (même ventilation que celle du compte 218)</t>
  </si>
  <si>
    <t>29. PROVISIONS POUR DEPRECIATION DES IMMOBILISATIONS</t>
  </si>
  <si>
    <t>290. Provisions pour dépréciation des immobilisations incorporelles</t>
  </si>
  <si>
    <t>291. Provisions pour dépréciations des immobilisations corporelles</t>
  </si>
  <si>
    <t>2911. Terrains</t>
  </si>
  <si>
    <t>293. Provisions pour dépréciation des immobilisations en cours</t>
  </si>
  <si>
    <t>297. Provisions pour dépréciation des autres immobilisations financières</t>
  </si>
  <si>
    <t>31. MATIERES PREMIERES ET FOURNITURES</t>
  </si>
  <si>
    <t>311. Matières</t>
  </si>
  <si>
    <t>317. Fournitures</t>
  </si>
  <si>
    <t>32. AUTRES APPROVISIONNEMENTS</t>
  </si>
  <si>
    <t>321. Matières consommables</t>
  </si>
  <si>
    <t>322. Fournitures consommables</t>
  </si>
  <si>
    <t>326. Emballages</t>
  </si>
  <si>
    <t>33. EN-COURS DE PRODCTION DE BIENS</t>
  </si>
  <si>
    <t>331. Produits en cours</t>
  </si>
  <si>
    <t>335. Travaux en cours</t>
  </si>
  <si>
    <t>34. EN-COURS DE PRODUCTION DE SERVICES</t>
  </si>
  <si>
    <t>341. Produits en cours</t>
  </si>
  <si>
    <t>345. Prestations de services en cours</t>
  </si>
  <si>
    <t>35. STOCKS DE PRODUITS</t>
  </si>
  <si>
    <t>351. Produits intermédiaires</t>
  </si>
  <si>
    <t>355. Produits finis</t>
  </si>
  <si>
    <t>358. Produits résiduels</t>
  </si>
  <si>
    <t>36. STOCKS PROVENANT DES IMMOBILISATIONS</t>
  </si>
  <si>
    <t>37. STOCKS DE MARCHANDISES</t>
  </si>
  <si>
    <t>39. PROVISIONS POUR DEPRECIATION DES STOCKS ET EN-COURS</t>
  </si>
  <si>
    <t>391. Provisions pour dépréciation des matières premières et fournitures</t>
  </si>
  <si>
    <t>392. Provisions pour dépréciation des autres approvisionnements</t>
  </si>
  <si>
    <t>393. Provisions pour dépréciation des en-cours de production de services</t>
  </si>
  <si>
    <t>394. Provisions dépréciation des en-cours de production de services</t>
  </si>
  <si>
    <t>395. Provisions pour dépréciation des stocks de produits</t>
  </si>
  <si>
    <t>397. Provisions pour dépréciation des stocks de marchandises</t>
  </si>
  <si>
    <t>40. FOURNISSEURS ET COMPTES RATTACHES</t>
  </si>
  <si>
    <t>401. Fournisseurs</t>
  </si>
  <si>
    <t>4011. Fournisseurs- achats de biens ou de prestations de services</t>
  </si>
  <si>
    <t>4017. Fournisseurs ­ Retenues de garantie</t>
  </si>
  <si>
    <t>403. Fournisseurs - effets à payer</t>
  </si>
  <si>
    <t>404. Fournisseurs d'immobilisations</t>
  </si>
  <si>
    <t>405. Fournisseurs d'immobilisations ­ effets à payer</t>
  </si>
  <si>
    <t>408. Fournisseurs ­ factures non parvenues</t>
  </si>
  <si>
    <t>409. Fournisseurs débiteurs</t>
  </si>
  <si>
    <t>41. USAGERS ET COMPTES RATTACHES</t>
  </si>
  <si>
    <t>411. Usagers</t>
  </si>
  <si>
    <t>413. Usagers ­ effets à recevoir</t>
  </si>
  <si>
    <t>416. Créances douteuses ou litigieuses</t>
  </si>
  <si>
    <t>418. Usagers ­ produits non encore facturés</t>
  </si>
  <si>
    <t>4181. Usagers ­ Factures à établir</t>
  </si>
  <si>
    <t>4188. Usagers ­ Intérêts courus</t>
  </si>
  <si>
    <t>419. Usagers créditeurs</t>
  </si>
  <si>
    <t>4191. Usagers ­ Avances et acomptes reçus sur commandes</t>
  </si>
  <si>
    <t>4196. Usagers ­ Dettes pour emballages et matériels consignés</t>
  </si>
  <si>
    <t>4197. Usagers - Autres avoirs</t>
  </si>
  <si>
    <t>4198. Rabais, remises, ristournes à accorder et autres avoirs à établir</t>
  </si>
  <si>
    <t>42. PERSONNEL ET COMPTES RATTACHES</t>
  </si>
  <si>
    <t>421. Personnel ­ Rémunérations dues</t>
  </si>
  <si>
    <t>422. Comités d'entreprise, d'établissement,..</t>
  </si>
  <si>
    <t>424. Participation des salariés</t>
  </si>
  <si>
    <t>425. Personnel ­ Avances et acomptes</t>
  </si>
  <si>
    <t>426. Personnel ­ dépôts</t>
  </si>
  <si>
    <t>427. Personnel ­ oppositions</t>
  </si>
  <si>
    <t>428. Personnel ­ Charges à payer et produits à recevoir</t>
  </si>
  <si>
    <t>43. SECURITE SOCIALE ET AUTRES ORGANISMES SOCIAUX</t>
  </si>
  <si>
    <t>431. Sécurité sociale</t>
  </si>
  <si>
    <t>437 Autres organismes sociaux</t>
  </si>
  <si>
    <t>438. Organismes sociaux ­ Charges à payer et produits à recevoir</t>
  </si>
  <si>
    <t>441. Etat ­ subventions à recevoir</t>
  </si>
  <si>
    <t>442. Etat ­ Impôts et taxes recouvrables sur des tiers</t>
  </si>
  <si>
    <t>443. Opérations particulières avec l'Etat, les collectivités publiques, les organismes internationaux</t>
  </si>
  <si>
    <t>444. Etat- Impôts sur les bénéfices</t>
  </si>
  <si>
    <t>4445. Etat ­ Impôt sur les sociétés (organismes sans but lucratif)</t>
  </si>
  <si>
    <t>445. Etat ­ Taxes sur le chiffre d'affaires</t>
  </si>
  <si>
    <t>4452. TVA due intracommunautaire</t>
  </si>
  <si>
    <t>4455. Taxes sur le chiffre d'affaires à décaisser</t>
  </si>
  <si>
    <t>4456. Taxes sur le chiffre d'affaires déductibles</t>
  </si>
  <si>
    <t>44562. TVA sur immobilisations</t>
  </si>
  <si>
    <t>44566. TVA sur autres biens et services</t>
  </si>
  <si>
    <t>44567. Crédit de TVA à reporter</t>
  </si>
  <si>
    <t>4457.Taxes sur le chiffre d'affaires collectées par l'association</t>
  </si>
  <si>
    <t>4458.Taxes sur le chiffre d'affaires à régulariser ou en attente</t>
  </si>
  <si>
    <t>44586. Taxes sur le chiffre d'affaires sur factures non parvenues</t>
  </si>
  <si>
    <t>44587.Taxes sur le chiffre d'affaires sur facture à établir</t>
  </si>
  <si>
    <t>447.Autres impôts, taxes et versements assimilés</t>
  </si>
  <si>
    <t>4471. Impôts, taxes et versements assimilés sur rémunérations ( administration des impôts )</t>
  </si>
  <si>
    <t>44711. Taxe sur les salaires</t>
  </si>
  <si>
    <t>44713. Participation des employeurs à la formation professionnelle continue</t>
  </si>
  <si>
    <t>44714. Cotisation pour défaut d'investissement obligatoire dans la construction</t>
  </si>
  <si>
    <t>44718. Autres impôts, taxes et versements assimilés</t>
  </si>
  <si>
    <t>4473. Impôts, taxes et versements sur rémunérations ( autres organismes )</t>
  </si>
  <si>
    <t>44733. Participation des employeurs à la formation professionnelle continue</t>
  </si>
  <si>
    <t>44734. Participation des employeurs à l'effort de construction ( versements à fonds perdus)</t>
  </si>
  <si>
    <t>4475. Autres impôts, taxes et versements assimilés ( administration des impôts)</t>
  </si>
  <si>
    <t>4477. Autres impôts, taxes et versements assimilés ( autres organismes)</t>
  </si>
  <si>
    <t>448. Etat ­ Charges à payer et produits à recevoir</t>
  </si>
  <si>
    <t>4482. Charges fiscales sur congés à payer</t>
  </si>
  <si>
    <t>4486. Autres charges à payer</t>
  </si>
  <si>
    <t>4487. Produits à recevoir</t>
  </si>
  <si>
    <t>Stocks de marchandises</t>
  </si>
  <si>
    <t>45. CONFEDERATION, FEDERATION, UNION, ASSOCIATIONS AFFILIEES</t>
  </si>
  <si>
    <t>451. Confédération, fédération, union, associations affiliées- Compte courant</t>
  </si>
  <si>
    <t>455. Sociétaires ­ Comptes courants</t>
  </si>
  <si>
    <t>46. DEBITEURS DIVERS ET CREDITEURS DIVERS</t>
  </si>
  <si>
    <t>462. Créances sur cessions d'immobilisations</t>
  </si>
  <si>
    <t>464. Dettes sur acquisitions de valeurs mobilières de placement</t>
  </si>
  <si>
    <t>465. Créances sur cessions de valeurs mobilières de placement</t>
  </si>
  <si>
    <t>467. Autres comptes débiteurs ou créditeurs</t>
  </si>
  <si>
    <t>468. Divers ­ Charges à payer et produits à recevoir</t>
  </si>
  <si>
    <t>4686.Charges à payer</t>
  </si>
  <si>
    <t>4687 Produits à recevoir</t>
  </si>
  <si>
    <t>47. COMPTES TRANSITOIRES OU D'ATTENTE</t>
  </si>
  <si>
    <t>471. Recettes à classer</t>
  </si>
  <si>
    <t>472. Dépenses à classer et à régulariser</t>
  </si>
  <si>
    <t>475. Legs et donations en cours de réalisation</t>
  </si>
  <si>
    <t>476. Différences de conversion ­ actif</t>
  </si>
  <si>
    <t>477. Différences de conversion ­ passif</t>
  </si>
  <si>
    <t>48. COMPTES DE REGULARISATION</t>
  </si>
  <si>
    <t>481. Charges à répartir sur plusieurs exercices</t>
  </si>
  <si>
    <t>486. Charges constatées d'avance</t>
  </si>
  <si>
    <t>487. Produits constatés d'avance</t>
  </si>
  <si>
    <t>488. Comptes de répartition périodique des charges et des produits</t>
  </si>
  <si>
    <t>496. Provisions pour dépréciations des comptes de débiteurs divers</t>
  </si>
  <si>
    <t>50. VALEURS MOBILIERES DE PLACEMENT</t>
  </si>
  <si>
    <t>503. Actions</t>
  </si>
  <si>
    <t>506. Obligations</t>
  </si>
  <si>
    <t>507. Bons du trésor et bons de caisse à court terme</t>
  </si>
  <si>
    <t>508. Autres valeurs mobilières de placement et autres créances assimilées</t>
  </si>
  <si>
    <t>509. Versements restant à effectuer sur valeurs mobilières de placement non libérées</t>
  </si>
  <si>
    <t>51. BANQUES, ETABLISSEMENTS FINANCIERS ET ASSIMILES</t>
  </si>
  <si>
    <t>515. Caisses du Trésor et des établissements publics</t>
  </si>
  <si>
    <t>516. Sociétés de bourse</t>
  </si>
  <si>
    <t>517. Autres organismes financiers</t>
  </si>
  <si>
    <t>5171. Caisse d'épargne</t>
  </si>
  <si>
    <t>518. Intérêts courus</t>
  </si>
  <si>
    <t>5186. Intérêts courus à payer</t>
  </si>
  <si>
    <t>5187. Intérêts courus à recevoir</t>
  </si>
  <si>
    <t>519. Concours bancaires courants</t>
  </si>
  <si>
    <t>5198. Intérêts courus sur concours bancaires courants</t>
  </si>
  <si>
    <t>52 INSTRUMENTS DE TRESORERIE</t>
  </si>
  <si>
    <t>53. CAISSE</t>
  </si>
  <si>
    <t>531. Caisse du siège</t>
  </si>
  <si>
    <t>5311. Caisse en monnaie nationale</t>
  </si>
  <si>
    <t>5314. Caisse en devises</t>
  </si>
  <si>
    <t>532. Caisse des lieux d'activités</t>
  </si>
  <si>
    <t>54. REGIES D'AVANCES ET ACCREDITIFS</t>
  </si>
  <si>
    <t>541. Régies d'avances</t>
  </si>
  <si>
    <t>542. Accréditifs</t>
  </si>
  <si>
    <t>58. VIREMENTS INTERNES</t>
  </si>
  <si>
    <t>581. Virements de fonds</t>
  </si>
  <si>
    <t>59. PROVISIONS POUR DEPRECIATION DES COMPTES FINANCIERS</t>
  </si>
  <si>
    <t>590. Provisions pour dépréciation des valeurs mobilières de placement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</si>
  <si>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</si>
  <si>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</si>
  <si>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</si>
  <si>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</si>
  <si>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</si>
  <si>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</si>
  <si>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</si>
  <si>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</si>
  <si>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</si>
  <si>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</si>
  <si>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</si>
  <si>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</si>
  <si>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</si>
  <si>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</si>
  <si>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</si>
  <si>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</si>
  <si>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</si>
  <si>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</si>
  <si>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</si>
  <si>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</si>
  <si>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</si>
  <si>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</si>
  <si>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</si>
  <si>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</si>
  <si>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</si>
  <si>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</si>
  <si>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</si>
  <si>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</si>
  <si>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</si>
  <si>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</si>
  <si>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</si>
  <si>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</si>
  <si>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6155. sur biens mobiliers</t>
  </si>
  <si>
    <t>6156. Maintenance</t>
  </si>
  <si>
    <t>616. Primes d'assurance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</si>
  <si>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</si>
  <si>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</si>
  <si>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</si>
  <si>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</si>
  <si>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</si>
  <si>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</si>
  <si>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</si>
  <si>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</si>
  <si>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6183. Documentation technique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</si>
  <si>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</si>
  <si>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</si>
  <si>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</si>
  <si>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</si>
  <si>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</si>
  <si>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</si>
  <si>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</si>
  <si>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</si>
  <si>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</si>
  <si>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</si>
  <si>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</si>
  <si>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</si>
  <si>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</si>
  <si>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</si>
  <si>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</si>
  <si>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</si>
  <si>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</si>
  <si>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</si>
  <si>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</si>
  <si>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</si>
  <si>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</si>
  <si>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</si>
  <si>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</si>
  <si>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</si>
  <si>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</si>
  <si>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</si>
  <si>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</si>
  <si>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</si>
  <si>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</si>
  <si>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6265. Téléphone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</si>
  <si>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</si>
  <si>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</si>
  <si>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</si>
  <si>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</si>
  <si>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</si>
  <si>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</si>
  <si>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</si>
  <si>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</si>
  <si>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</si>
  <si>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</si>
  <si>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</si>
  <si>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</si>
  <si>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</si>
  <si>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</si>
  <si>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</si>
  <si>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</si>
  <si>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</si>
  <si>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</si>
  <si>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</si>
  <si>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</si>
  <si>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</si>
  <si>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</si>
  <si>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</si>
  <si>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</si>
  <si>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</si>
  <si>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</si>
  <si>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</si>
  <si>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</si>
  <si>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</si>
  <si>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</si>
  <si>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</si>
  <si>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</si>
  <si>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</si>
  <si>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</si>
  <si>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</si>
  <si>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</si>
  <si>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</si>
  <si>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</si>
  <si>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</si>
  <si>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</si>
  <si>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</si>
  <si>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</si>
  <si>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</si>
  <si>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</si>
  <si>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</si>
  <si>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</si>
  <si>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</si>
  <si>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</si>
  <si>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</si>
  <si>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</si>
  <si>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</si>
  <si>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</si>
  <si>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</si>
  <si>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6511. Redevances pour concessions, brevets, licences, marques, procédés, logiciels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</si>
  <si>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</si>
  <si>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</si>
  <si>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</si>
  <si>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</si>
  <si>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</si>
  <si>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</si>
  <si>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</si>
  <si>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</si>
  <si>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</si>
  <si>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</si>
  <si>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</si>
  <si>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</si>
  <si>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</si>
  <si>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</si>
  <si>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</si>
  <si>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</si>
  <si>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</si>
  <si>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</si>
  <si>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</si>
  <si>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</si>
  <si>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</si>
  <si>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</si>
  <si>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</si>
  <si>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</si>
  <si>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</si>
  <si>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</si>
  <si>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</si>
  <si>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</si>
  <si>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</si>
  <si>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</si>
  <si>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</si>
  <si>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</si>
  <si>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</si>
  <si>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</si>
  <si>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</si>
  <si>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</si>
  <si>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</si>
  <si>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</si>
  <si>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</si>
  <si>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</si>
  <si>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</si>
  <si>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</si>
  <si>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</si>
  <si>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</si>
  <si>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</si>
  <si>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</si>
  <si>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</si>
  <si>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</si>
  <si>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</si>
  <si>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</si>
  <si>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</si>
  <si>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</si>
  <si>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</si>
  <si>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</si>
  <si>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</si>
  <si>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</si>
  <si>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</si>
  <si>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</si>
  <si>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</si>
  <si>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</si>
  <si>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</si>
  <si>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</si>
  <si>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</si>
  <si>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</si>
  <si>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</si>
  <si>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</si>
  <si>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</si>
  <si>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</si>
  <si>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</si>
  <si>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</si>
  <si>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</si>
  <si>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</si>
  <si>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</si>
  <si>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Clé de répartition (compta analytique)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</si>
  <si>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</si>
  <si>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</si>
  <si>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</si>
  <si>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</si>
  <si>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</si>
  <si>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</si>
  <si>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</si>
  <si>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</si>
  <si>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</si>
  <si>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</si>
  <si>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</si>
  <si>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</si>
  <si>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</si>
  <si>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</si>
  <si>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</si>
  <si>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</si>
  <si>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</si>
  <si>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</si>
  <si>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</si>
  <si>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</si>
  <si>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</si>
  <si>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</si>
  <si>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</si>
  <si>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</si>
  <si>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</si>
  <si>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</si>
  <si>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</si>
  <si>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</si>
  <si>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</si>
  <si>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</si>
  <si>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</si>
  <si>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</si>
  <si>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</si>
  <si>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</si>
  <si>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</si>
  <si>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</si>
  <si>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</si>
  <si>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</si>
  <si>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</si>
  <si>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</si>
  <si>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7713 Libéralités perçues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</si>
  <si>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</si>
  <si>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</si>
  <si>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</si>
  <si>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</si>
  <si>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</si>
  <si>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</si>
  <si>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</si>
  <si>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</si>
  <si>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</si>
  <si>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</si>
  <si>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</si>
  <si>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</si>
  <si>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</si>
  <si>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</si>
  <si>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</si>
  <si>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</si>
  <si>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</si>
  <si>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</si>
  <si>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</si>
  <si>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</si>
  <si>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</si>
  <si>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</si>
  <si>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</si>
  <si>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</si>
  <si>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</si>
  <si>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</si>
  <si>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</si>
  <si>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</si>
  <si>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491. Provisions pour dépréciation des comptes d'usagers (et organismes de prise en charge)</t>
  </si>
  <si>
    <t>205. Concessions et droits similaires, brevets, licences, marques, procédés, logiciels, droits et valeurs similaires</t>
  </si>
  <si>
    <t>296. Provisions pour dépréciation des participations et créances rattachées à des participations</t>
  </si>
  <si>
    <t>CLASSE 2</t>
  </si>
  <si>
    <t>CLASSE 1</t>
  </si>
  <si>
    <t>CLASSE 4</t>
  </si>
  <si>
    <t>CLASSE 3</t>
  </si>
  <si>
    <t>CLASSE 5</t>
  </si>
  <si>
    <t>CLASSE 6</t>
  </si>
  <si>
    <t>CLASSE 7</t>
  </si>
  <si>
    <t>Subventions d'exploitation</t>
  </si>
  <si>
    <t>Dons</t>
  </si>
  <si>
    <t>Banque PAYPAL</t>
  </si>
  <si>
    <t>TOTAL</t>
  </si>
  <si>
    <t>Date</t>
  </si>
  <si>
    <t>N°</t>
  </si>
  <si>
    <t>N° compte</t>
  </si>
  <si>
    <t>Débit</t>
  </si>
  <si>
    <t>Crédit</t>
  </si>
  <si>
    <t>N° de compte</t>
  </si>
  <si>
    <t>Intitulé des comptes</t>
  </si>
  <si>
    <t>Journal</t>
  </si>
  <si>
    <t>Solde Débiteur</t>
  </si>
  <si>
    <t>Solde Créditeur</t>
  </si>
  <si>
    <t>Intitulé</t>
  </si>
  <si>
    <t>Libellé de l'écriture</t>
  </si>
  <si>
    <t>Clé de répartition</t>
  </si>
  <si>
    <t>Nomenclature des comptes</t>
  </si>
  <si>
    <t>Clé</t>
  </si>
  <si>
    <t>Libellé</t>
  </si>
  <si>
    <t>SD</t>
  </si>
  <si>
    <t>SC</t>
  </si>
  <si>
    <t>10. FONDS ASSOCIATIFS ET RESERVES</t>
  </si>
  <si>
    <t>102. Fonds associatifs sans droit de reprise</t>
  </si>
  <si>
    <t>119. Report à nouveau (solde débiteur)</t>
  </si>
  <si>
    <t>193. fonds dédiés sur apports</t>
  </si>
  <si>
    <t>1021. Valeur du patrimoine intégré</t>
  </si>
  <si>
    <t>1022. Fonds statutaires (à éclater en fonction des statuts)</t>
  </si>
  <si>
    <t>1024. Apports sans droit de reprise</t>
  </si>
  <si>
    <t>1025. Legs et donations avec contrepartie d'actifs immobilisés</t>
  </si>
  <si>
    <t>1026. Subventions d'investissement affectées à des biens renouvelables</t>
  </si>
  <si>
    <t>103. Fonds associatifs avec droit de reprise</t>
  </si>
  <si>
    <t>1034. Apports avec droit de reprise</t>
  </si>
  <si>
    <t>1035. Legs et donations avec contrepartie d'actifs immobilisés assortis d'une obligation</t>
  </si>
  <si>
    <t>1036. Subventions d'investissement affectées à des biens renouvelables</t>
  </si>
  <si>
    <t>105. Ecarts de réévaluation</t>
  </si>
  <si>
    <t>1051. Ecarts de réévaluation sur des biens sans droit de reprise</t>
  </si>
  <si>
    <t>1052. Ecarts de réévaluation sur des biens avec droit de reprise</t>
  </si>
  <si>
    <t>106. Réserves</t>
  </si>
  <si>
    <t>1062. Réserves indisponibles</t>
  </si>
  <si>
    <t>1063. Réserves statutaires ou contractuelles</t>
  </si>
  <si>
    <t>1064. Réserves réglementées</t>
  </si>
  <si>
    <t>1068. Autres réserves (dont réserves pour projet associatif)</t>
  </si>
  <si>
    <t>11 ELEMENTS EN INSTANCE D'AFFECTATION</t>
  </si>
  <si>
    <t>110. Report à nouveau</t>
  </si>
  <si>
    <t>115. Résultats sous contrôle de tiers financeurs</t>
  </si>
  <si>
    <t>12 RESULTAT NET DE L'EXERCICE (EXCEDENT OU DEFICIT)</t>
  </si>
  <si>
    <t>13 Subventions d'investissements affectées à des biens non renouvelables</t>
  </si>
  <si>
    <t>131. Subventions d'investissement (renouvelables)</t>
  </si>
  <si>
    <t>1311 Etat</t>
  </si>
  <si>
    <t>1312 Régions</t>
  </si>
  <si>
    <t>1313 Départements</t>
  </si>
  <si>
    <t>1314 Communes</t>
  </si>
  <si>
    <t>1315 Collectivités publiques</t>
  </si>
  <si>
    <t>1316 Entreprises publiques</t>
  </si>
  <si>
    <t>1317 Entreprises et organismes privés</t>
  </si>
  <si>
    <t>1318 Autres</t>
  </si>
  <si>
    <t>138. Autres subventions d'investissement</t>
  </si>
  <si>
    <t>139. Subventions d'investissements inscrites au compte de résultat</t>
  </si>
  <si>
    <t>14 PROVISIONS REGLEMENTEES</t>
  </si>
  <si>
    <t>142. Provisions réglementées relatives aux immobilisations</t>
  </si>
  <si>
    <t>1424. Provisions pour investissement (participation des salariés)</t>
  </si>
  <si>
    <t>143. Provisions réglementées relatives aux stocks</t>
  </si>
  <si>
    <t>1431 Hausse des prix</t>
  </si>
  <si>
    <t>1432 Fluctuation des cours</t>
  </si>
  <si>
    <t>144. Provisions réglementées relatives aux autres éléments de l'actif</t>
  </si>
  <si>
    <t>145. Amortissements dérogatoires</t>
  </si>
  <si>
    <t>146. Provision spéciale de réévaluation</t>
  </si>
  <si>
    <t>148. Autres provisions réglementées</t>
  </si>
  <si>
    <t>15 PROVISIONS POUR RISQUES ET CHARGES</t>
  </si>
  <si>
    <t>151. Provisions pour risques</t>
  </si>
  <si>
    <t>1511. Provisions pour litiges</t>
  </si>
  <si>
    <t>1514. Provisions pour amendes et pénalités</t>
  </si>
  <si>
    <t>1515. Provisions pour pertes de change</t>
  </si>
  <si>
    <t>1516. Provisions pour risques d'emploi</t>
  </si>
  <si>
    <t>1518. Autres provisions pour risques</t>
  </si>
  <si>
    <t>153. Provisions pour pensions et obligations similaires</t>
  </si>
  <si>
    <t>155. Provisions pour impôts</t>
  </si>
  <si>
    <t>157. Provisions pour charges à répartir sur plusieurs exercices</t>
  </si>
  <si>
    <t>1572. Provisions pour grosses réparations</t>
  </si>
  <si>
    <t>158. Autres provisions pour charges</t>
  </si>
  <si>
    <t>1582. Provisions pour charges sociales et fiscales sur congés à payer</t>
  </si>
  <si>
    <t>16 EMPRUNTS ET DETTES ASSIMILEES</t>
  </si>
  <si>
    <t>164. Emprunts auprès des établissements de crédit</t>
  </si>
  <si>
    <t>1641. Emprunts (à détailler)</t>
  </si>
  <si>
    <t>165. Dépôts et cautionnements reçus</t>
  </si>
  <si>
    <t>1651. Dépôts</t>
  </si>
  <si>
    <t>1655.Cautionnements</t>
  </si>
  <si>
    <t>166. Participation des salariés aux résultats.</t>
  </si>
  <si>
    <t>1661. Comptes bloqués</t>
  </si>
  <si>
    <t>1662.Fonds de participation</t>
  </si>
  <si>
    <t>167. Emprunts et dettes assortis de conditions particulières</t>
  </si>
  <si>
    <t>Total général</t>
  </si>
  <si>
    <t>Nom de la structure</t>
  </si>
  <si>
    <t>Année de création</t>
  </si>
  <si>
    <t>Monnaie</t>
  </si>
  <si>
    <t>€</t>
  </si>
  <si>
    <t>Régime fiscal</t>
  </si>
  <si>
    <t>Taux de tva</t>
  </si>
  <si>
    <t>Modalités de paiement des dettes sociales</t>
  </si>
  <si>
    <t>Année de l'exercice à saisir</t>
  </si>
  <si>
    <t>Données générales</t>
  </si>
  <si>
    <t>Fin de l'exercice</t>
  </si>
  <si>
    <t>Charges</t>
  </si>
  <si>
    <t>Fournisseurs - Avances et acomptes versés sur commande</t>
  </si>
  <si>
    <t>Fournisseur DUBOIS</t>
  </si>
  <si>
    <t>Non impôts commerciaux</t>
  </si>
  <si>
    <t>31/12</t>
  </si>
  <si>
    <t>Banque BNP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</si>
  <si>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</si>
  <si>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</si>
  <si>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</si>
  <si>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</si>
  <si>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</si>
  <si>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</si>
  <si>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</si>
  <si>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</si>
  <si>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</si>
  <si>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r>
      <t xml:space="preserve">44. ETAT ET AUTRES COLLECTIVITES PUBLIQUES </t>
    </r>
    <r>
      <rPr>
        <sz val="8"/>
        <rFont val="Arial"/>
        <family val="2"/>
      </rPr>
      <t> </t>
    </r>
  </si>
  <si>
    <r>
      <t xml:space="preserve">49. Provisions pour dépréciation des comptes de tiers </t>
    </r>
    <r>
      <rPr>
        <sz val="8"/>
        <rFont val="Arial"/>
        <family val="2"/>
      </rPr>
      <t> </t>
    </r>
  </si>
  <si>
    <t>Par mois</t>
  </si>
  <si>
    <t>*</t>
  </si>
  <si>
    <t>Assurance RC</t>
  </si>
  <si>
    <t>BALTER</t>
  </si>
  <si>
    <t>BERTHAUD</t>
  </si>
  <si>
    <t>CASTEJON</t>
  </si>
  <si>
    <t>CREMILLIEUX</t>
  </si>
  <si>
    <t>CELLA</t>
  </si>
  <si>
    <t>CHANVILLARD</t>
  </si>
  <si>
    <t>CLOUD</t>
  </si>
  <si>
    <t>FABRI</t>
  </si>
  <si>
    <t>GAY-PAGEON</t>
  </si>
  <si>
    <t>GLENAT</t>
  </si>
  <si>
    <t>LOPEZ</t>
  </si>
  <si>
    <t>MABBOUX</t>
  </si>
  <si>
    <t>PINGLOT</t>
  </si>
  <si>
    <t>TOUFEKSTIAN</t>
  </si>
  <si>
    <t>6152. Entretien espaces communs</t>
  </si>
  <si>
    <t>6161. Assurance Multirisques</t>
  </si>
  <si>
    <t>BARTOLO</t>
  </si>
  <si>
    <t>120. Résultat de l'exercice (excédent)</t>
  </si>
  <si>
    <t>60. ACHATS</t>
  </si>
  <si>
    <t>Tantièmes</t>
  </si>
  <si>
    <t>nbre</t>
  </si>
  <si>
    <t>Facturation Totale</t>
  </si>
  <si>
    <t>Facturation (P2)</t>
  </si>
  <si>
    <t>Facturation (P3)</t>
  </si>
  <si>
    <t>nom</t>
  </si>
  <si>
    <t>nbre de chaudière</t>
  </si>
  <si>
    <t>P2</t>
  </si>
  <si>
    <t>P3</t>
  </si>
  <si>
    <t>total</t>
  </si>
  <si>
    <t>13 rue verlaine 38320 EYBENS</t>
  </si>
  <si>
    <t>Produit</t>
  </si>
  <si>
    <t>129. Résultat de l'exercice (déficit)</t>
  </si>
  <si>
    <t>Assurance Multirisques</t>
  </si>
  <si>
    <t>Frais bancaires</t>
  </si>
  <si>
    <t>7721 Produits solde sur exercices antérieurs</t>
  </si>
  <si>
    <t>4815, Régularisation après clôture des comptes copro</t>
  </si>
  <si>
    <t>615. Entretien chaudières</t>
  </si>
  <si>
    <t>Report exercice précédent</t>
  </si>
  <si>
    <t>REPORT_EXERCICE</t>
  </si>
  <si>
    <t>Situation du compte</t>
  </si>
  <si>
    <t>Compte</t>
  </si>
  <si>
    <t>0094055S028</t>
  </si>
  <si>
    <t>(vide)</t>
  </si>
  <si>
    <t>MOLUS/ROBIANI</t>
  </si>
  <si>
    <t>Hors contrat Entretien ENGIE</t>
  </si>
  <si>
    <t/>
  </si>
  <si>
    <t>Travaux réseaux EU</t>
  </si>
  <si>
    <t>Report banque</t>
  </si>
  <si>
    <t>Règlement par retour SVP</t>
  </si>
  <si>
    <t>Entretien Chaudières</t>
  </si>
  <si>
    <t>Gestion banque</t>
  </si>
  <si>
    <r>
      <t>IBAN : FR11 2004 1010 1700 9405 5</t>
    </r>
    <r>
      <rPr>
        <b/>
        <sz val="12"/>
        <rFont val="Arial"/>
        <family val="2"/>
      </rPr>
      <t>S</t>
    </r>
    <r>
      <rPr>
        <b/>
        <sz val="11"/>
        <rFont val="Arial"/>
        <family val="2"/>
      </rPr>
      <t>02 860</t>
    </r>
  </si>
  <si>
    <t>ENGIE</t>
  </si>
  <si>
    <t>Estimation</t>
  </si>
  <si>
    <t>ASSURANCE</t>
  </si>
  <si>
    <t>FRAIS BANQUE</t>
  </si>
  <si>
    <t>COMMUNS</t>
  </si>
  <si>
    <t>Nom</t>
  </si>
  <si>
    <t>Frais Banque</t>
  </si>
  <si>
    <t>ENGIE Chaudières</t>
  </si>
  <si>
    <t>TOTAL Charges</t>
  </si>
  <si>
    <t>N° du tiers</t>
  </si>
  <si>
    <t>Contrat P2</t>
  </si>
  <si>
    <t>Contrat P3</t>
  </si>
  <si>
    <t>Année 2021</t>
  </si>
  <si>
    <t>SOLDE</t>
  </si>
  <si>
    <t>Total à régler</t>
  </si>
  <si>
    <t>BLANC/SACILOTTO</t>
  </si>
  <si>
    <t>Appel de fonds</t>
  </si>
  <si>
    <t>ENGIE SAVELYS</t>
  </si>
  <si>
    <t>Vote 1</t>
  </si>
  <si>
    <t>Vote 2</t>
  </si>
  <si>
    <t>Vote 3</t>
  </si>
  <si>
    <t>Vote 4</t>
  </si>
  <si>
    <t>Total</t>
  </si>
  <si>
    <t>Entretien</t>
  </si>
  <si>
    <t>Prorata</t>
  </si>
  <si>
    <t>Ventilation estimation avance travaux entretiens</t>
  </si>
  <si>
    <t>Avance 2021</t>
  </si>
  <si>
    <t>Avance 2022</t>
  </si>
  <si>
    <t>Affranchissements</t>
  </si>
  <si>
    <t>Année 2022</t>
  </si>
  <si>
    <t>Contrat ENGIE P2 - P3</t>
  </si>
  <si>
    <t xml:space="preserve">Contrat ENGIE P2 </t>
  </si>
  <si>
    <t>Contrat ENGIE P2</t>
  </si>
  <si>
    <t>Communs</t>
  </si>
  <si>
    <t xml:space="preserve">Provision pour entretien </t>
  </si>
  <si>
    <t xml:space="preserve">Provision 2022 pour entretien </t>
  </si>
  <si>
    <t>756000 Provision COPRO</t>
  </si>
  <si>
    <t xml:space="preserve">Provision 2021 pour entretien </t>
  </si>
  <si>
    <t xml:space="preserve">Report Provision 2021 pour entretien </t>
  </si>
  <si>
    <t>Provision TRAVAUX</t>
  </si>
  <si>
    <t>Banque</t>
  </si>
  <si>
    <t>Balance des comptes Provision Travaux</t>
  </si>
  <si>
    <t>6 rue verlaine 38320 EYBENS</t>
  </si>
  <si>
    <t>RECAPITULATIF</t>
  </si>
  <si>
    <t>Avance 2023</t>
  </si>
  <si>
    <t>Année 2023</t>
  </si>
  <si>
    <t>Provision Réseaux EU</t>
  </si>
  <si>
    <t>PREVISIONNEL charges 2024</t>
  </si>
  <si>
    <t xml:space="preserve">Provision 2023 pour entretien </t>
  </si>
  <si>
    <t xml:space="preserve">Provision 2024 pour entretien </t>
  </si>
  <si>
    <t xml:space="preserve">Provision 2024pour entretien </t>
  </si>
  <si>
    <t>Avance 2024</t>
  </si>
  <si>
    <t>Avance 2025</t>
  </si>
  <si>
    <t>cotisation adispo janvier</t>
  </si>
  <si>
    <t>acompte 2023</t>
  </si>
  <si>
    <t>Balance des comptes copropriétaires- 2024</t>
  </si>
  <si>
    <t>Balance des comptes selon la nomenclature comptable- 2024</t>
  </si>
  <si>
    <t>Grand-Livre du Compte exercice 2024 - Prévisionnel</t>
  </si>
  <si>
    <t>acompte chèque 2023</t>
  </si>
  <si>
    <t>Charges et produits selon les clés de répartition Exercice 2024</t>
  </si>
  <si>
    <t>Cotisation RC 2024</t>
  </si>
  <si>
    <t>Année 2024</t>
  </si>
  <si>
    <t>cotisation adispo avril</t>
  </si>
  <si>
    <t>Frais suivi dossier</t>
  </si>
  <si>
    <t>GESTION BANQUE</t>
  </si>
  <si>
    <t>frais gestion banque</t>
  </si>
  <si>
    <t>cotisation adispo juillet</t>
  </si>
  <si>
    <t>REBESCO</t>
  </si>
  <si>
    <t>cotisation adispo octobre</t>
  </si>
  <si>
    <t>acompte 2024</t>
  </si>
  <si>
    <t>facture engie entretien 2024</t>
  </si>
  <si>
    <t>engie</t>
  </si>
  <si>
    <t>Année 2025</t>
  </si>
  <si>
    <t>contrat ENGIE SAVELYS 2025</t>
  </si>
  <si>
    <t xml:space="preserve">provision charges </t>
  </si>
  <si>
    <t>acompte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</si>
</sst>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d/m/yyyy"/>
  </numFmts>
  <fonts count="41">
    <font>
      <sz val="10"/>
      <name val="Arial"/>
    </font>
    <font>
      <sz val="10"/>
      <name val="Arial"/>
      <family val="2"/>
    </font>
    <font>
      <b/>
      <sz val="12"/>
      <name val="Verdana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sz val="11"/>
      <name val="Comic Sans MS"/>
      <family val="4"/>
    </font>
    <font>
      <b/>
      <sz val="10"/>
      <name val="Arial"/>
      <family val="2"/>
    </font>
    <font>
      <b/>
      <sz val="16"/>
      <name val="Comic Sans MS"/>
      <family val="4"/>
    </font>
    <font>
      <b/>
      <sz val="8"/>
      <color indexed="55"/>
      <name val="Arial"/>
      <family val="2"/>
    </font>
    <font>
      <b/>
      <sz val="10"/>
      <color indexed="5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b/>
      <sz val="16"/>
      <name val="Calibri"/>
      <family val="2"/>
    </font>
    <font>
      <sz val="10"/>
      <name val="Calibri"/>
      <family val="2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b/>
      <sz val="11"/>
      <color indexed="8"/>
      <name val="Arial"/>
      <family val="2"/>
    </font>
    <font>
      <b/>
      <sz val="14"/>
      <color indexed="8"/>
      <name val="Calibri"/>
      <family val="2"/>
    </font>
    <font>
      <b/>
      <sz val="12"/>
      <color indexed="55"/>
      <name val="Arial"/>
      <family val="2"/>
    </font>
    <font>
      <b/>
      <sz val="10"/>
      <name val="Geneva"/>
    </font>
    <font>
      <b/>
      <sz val="10"/>
      <color indexed="10"/>
      <name val="Geneva"/>
    </font>
    <font>
      <b/>
      <sz val="14"/>
      <name val="Arial"/>
      <family val="2"/>
    </font>
    <font>
      <sz val="14"/>
      <name val="Calibri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2"/>
      <color theme="4"/>
      <name val="Arial"/>
      <family val="2"/>
    </font>
    <font>
      <b/>
      <sz val="10"/>
      <color theme="4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indexed="8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/>
        <bgColor theme="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1"/>
      </left>
      <right/>
      <top/>
      <bottom/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medium">
        <color indexed="2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/>
      <right/>
      <top style="double">
        <color theme="4"/>
      </top>
      <bottom style="thin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 style="thick">
        <color indexed="54"/>
      </top>
      <bottom style="thick">
        <color indexed="54"/>
      </bottom>
      <diagonal/>
    </border>
  </borders>
  <cellStyleXfs count="5">
    <xf numFmtId="0" fontId="0" fillId="0" borderId="0"/>
    <xf numFmtId="16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5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4" fillId="2" borderId="0" xfId="0" applyFont="1" applyFill="1" applyAlignment="1">
      <alignment horizontal="center"/>
    </xf>
    <xf numFmtId="4" fontId="5" fillId="0" borderId="0" xfId="0" applyNumberFormat="1" applyFont="1" applyAlignment="1">
      <alignment horizontal="center" vertical="center"/>
    </xf>
    <xf numFmtId="4" fontId="4" fillId="2" borderId="0" xfId="0" applyNumberFormat="1" applyFont="1" applyFill="1" applyAlignment="1">
      <alignment horizontal="right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right" vertical="center"/>
    </xf>
    <xf numFmtId="4" fontId="6" fillId="0" borderId="1" xfId="0" applyNumberFormat="1" applyFont="1" applyBorder="1" applyAlignment="1">
      <alignment horizontal="right"/>
    </xf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0" fontId="8" fillId="0" borderId="0" xfId="0" applyFont="1" applyAlignment="1">
      <alignment horizontal="left" indent="12"/>
    </xf>
    <xf numFmtId="4" fontId="9" fillId="0" borderId="0" xfId="0" applyNumberFormat="1" applyFont="1" applyAlignment="1">
      <alignment horizontal="right"/>
    </xf>
    <xf numFmtId="0" fontId="10" fillId="0" borderId="0" xfId="0" applyFont="1"/>
    <xf numFmtId="4" fontId="0" fillId="0" borderId="0" xfId="0" applyNumberFormat="1"/>
    <xf numFmtId="0" fontId="6" fillId="0" borderId="0" xfId="0" applyFont="1"/>
    <xf numFmtId="0" fontId="11" fillId="0" borderId="1" xfId="0" applyFont="1" applyBorder="1"/>
    <xf numFmtId="0" fontId="11" fillId="4" borderId="1" xfId="0" applyFont="1" applyFill="1" applyBorder="1"/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right"/>
      <protection locked="0"/>
    </xf>
    <xf numFmtId="14" fontId="10" fillId="0" borderId="1" xfId="0" applyNumberFormat="1" applyFont="1" applyBorder="1" applyProtection="1">
      <protection locked="0"/>
    </xf>
    <xf numFmtId="0" fontId="0" fillId="0" borderId="0" xfId="0" applyProtection="1">
      <protection locked="0"/>
    </xf>
    <xf numFmtId="4" fontId="11" fillId="0" borderId="1" xfId="0" applyNumberFormat="1" applyFont="1" applyBorder="1" applyAlignment="1" applyProtection="1">
      <alignment horizontal="right"/>
      <protection locked="0"/>
    </xf>
    <xf numFmtId="4" fontId="0" fillId="0" borderId="1" xfId="0" applyNumberFormat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0" fontId="3" fillId="6" borderId="1" xfId="0" applyFont="1" applyFill="1" applyBorder="1" applyAlignment="1">
      <alignment horizontal="left"/>
    </xf>
    <xf numFmtId="0" fontId="11" fillId="0" borderId="0" xfId="0" applyFont="1"/>
    <xf numFmtId="0" fontId="14" fillId="0" borderId="0" xfId="0" applyFont="1" applyAlignment="1">
      <alignment horizontal="center" vertical="center"/>
    </xf>
    <xf numFmtId="0" fontId="15" fillId="5" borderId="1" xfId="0" applyFont="1" applyFill="1" applyBorder="1" applyAlignment="1">
      <alignment horizontal="center"/>
    </xf>
    <xf numFmtId="0" fontId="11" fillId="7" borderId="1" xfId="0" applyFont="1" applyFill="1" applyBorder="1"/>
    <xf numFmtId="0" fontId="6" fillId="7" borderId="1" xfId="0" applyFont="1" applyFill="1" applyBorder="1" applyAlignment="1">
      <alignment horizontal="left"/>
    </xf>
    <xf numFmtId="0" fontId="11" fillId="3" borderId="1" xfId="0" applyFont="1" applyFill="1" applyBorder="1"/>
    <xf numFmtId="0" fontId="16" fillId="3" borderId="1" xfId="0" applyFont="1" applyFill="1" applyBorder="1" applyAlignment="1">
      <alignment horizontal="left"/>
    </xf>
    <xf numFmtId="0" fontId="11" fillId="6" borderId="1" xfId="0" applyFont="1" applyFill="1" applyBorder="1"/>
    <xf numFmtId="0" fontId="3" fillId="0" borderId="0" xfId="0" applyFont="1" applyAlignment="1">
      <alignment horizontal="left" indent="12"/>
    </xf>
    <xf numFmtId="0" fontId="11" fillId="0" borderId="0" xfId="0" applyFont="1" applyAlignment="1">
      <alignment horizontal="left"/>
    </xf>
    <xf numFmtId="0" fontId="11" fillId="3" borderId="1" xfId="0" applyFont="1" applyFill="1" applyBorder="1" applyAlignment="1">
      <alignment horizontal="right"/>
    </xf>
    <xf numFmtId="0" fontId="11" fillId="5" borderId="1" xfId="0" applyFont="1" applyFill="1" applyBorder="1" applyAlignment="1">
      <alignment horizontal="center"/>
    </xf>
    <xf numFmtId="0" fontId="18" fillId="0" borderId="0" xfId="0" applyFont="1"/>
    <xf numFmtId="0" fontId="19" fillId="8" borderId="3" xfId="0" applyFont="1" applyFill="1" applyBorder="1" applyAlignment="1" applyProtection="1">
      <alignment horizontal="center" vertical="center"/>
      <protection locked="0"/>
    </xf>
    <xf numFmtId="0" fontId="19" fillId="8" borderId="4" xfId="0" applyFont="1" applyFill="1" applyBorder="1" applyAlignment="1" applyProtection="1">
      <alignment horizontal="center" vertical="center"/>
      <protection locked="0"/>
    </xf>
    <xf numFmtId="49" fontId="19" fillId="8" borderId="4" xfId="0" applyNumberFormat="1" applyFont="1" applyFill="1" applyBorder="1" applyAlignment="1" applyProtection="1">
      <alignment horizontal="center" vertical="center"/>
      <protection locked="0"/>
    </xf>
    <xf numFmtId="0" fontId="20" fillId="8" borderId="4" xfId="0" applyFont="1" applyFill="1" applyBorder="1" applyAlignment="1" applyProtection="1">
      <alignment horizontal="center" vertical="center"/>
      <protection locked="0"/>
    </xf>
    <xf numFmtId="10" fontId="20" fillId="8" borderId="4" xfId="3" applyNumberFormat="1" applyFont="1" applyFill="1" applyBorder="1" applyAlignment="1" applyProtection="1">
      <alignment horizontal="center" vertical="center"/>
      <protection locked="0"/>
    </xf>
    <xf numFmtId="9" fontId="20" fillId="8" borderId="5" xfId="3" applyFont="1" applyFill="1" applyBorder="1" applyAlignment="1" applyProtection="1">
      <alignment horizontal="center" vertical="center"/>
      <protection locked="0"/>
    </xf>
    <xf numFmtId="0" fontId="21" fillId="0" borderId="6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8" xfId="0" applyFont="1" applyBorder="1" applyAlignment="1">
      <alignment vertical="center" wrapText="1"/>
    </xf>
    <xf numFmtId="0" fontId="11" fillId="9" borderId="1" xfId="0" applyFont="1" applyFill="1" applyBorder="1"/>
    <xf numFmtId="0" fontId="11" fillId="3" borderId="1" xfId="0" applyFont="1" applyFill="1" applyBorder="1" applyAlignment="1">
      <alignment horizontal="center"/>
    </xf>
    <xf numFmtId="0" fontId="22" fillId="10" borderId="0" xfId="0" applyFont="1" applyFill="1" applyAlignment="1">
      <alignment horizontal="left"/>
    </xf>
    <xf numFmtId="4" fontId="22" fillId="10" borderId="0" xfId="0" applyNumberFormat="1" applyFont="1" applyFill="1" applyAlignment="1">
      <alignment horizontal="right"/>
    </xf>
    <xf numFmtId="0" fontId="9" fillId="0" borderId="0" xfId="0" applyFont="1" applyAlignment="1">
      <alignment horizontal="left"/>
    </xf>
    <xf numFmtId="0" fontId="11" fillId="11" borderId="1" xfId="0" applyFont="1" applyFill="1" applyBorder="1"/>
    <xf numFmtId="0" fontId="23" fillId="8" borderId="4" xfId="0" applyFont="1" applyFill="1" applyBorder="1" applyAlignment="1" applyProtection="1">
      <alignment horizontal="center" vertical="center"/>
      <protection locked="0"/>
    </xf>
    <xf numFmtId="0" fontId="24" fillId="0" borderId="9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44" fontId="0" fillId="0" borderId="0" xfId="0" applyNumberFormat="1"/>
    <xf numFmtId="2" fontId="0" fillId="0" borderId="0" xfId="0" applyNumberFormat="1"/>
    <xf numFmtId="44" fontId="14" fillId="0" borderId="0" xfId="0" applyNumberFormat="1" applyFont="1"/>
    <xf numFmtId="0" fontId="27" fillId="0" borderId="0" xfId="0" applyFont="1"/>
    <xf numFmtId="0" fontId="1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Alignment="1" applyProtection="1">
      <alignment horizontal="right"/>
      <protection locked="0"/>
    </xf>
    <xf numFmtId="0" fontId="1" fillId="0" borderId="0" xfId="0" applyFont="1"/>
    <xf numFmtId="0" fontId="11" fillId="13" borderId="1" xfId="0" applyFont="1" applyFill="1" applyBorder="1"/>
    <xf numFmtId="0" fontId="1" fillId="13" borderId="1" xfId="0" applyFont="1" applyFill="1" applyBorder="1"/>
    <xf numFmtId="0" fontId="6" fillId="12" borderId="1" xfId="0" applyFont="1" applyFill="1" applyBorder="1"/>
    <xf numFmtId="0" fontId="26" fillId="14" borderId="0" xfId="0" applyFont="1" applyFill="1"/>
    <xf numFmtId="14" fontId="1" fillId="0" borderId="1" xfId="0" applyNumberFormat="1" applyFont="1" applyBorder="1" applyProtection="1">
      <protection locked="0"/>
    </xf>
    <xf numFmtId="0" fontId="0" fillId="16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/>
    <xf numFmtId="2" fontId="0" fillId="11" borderId="0" xfId="0" applyNumberFormat="1" applyFill="1"/>
    <xf numFmtId="0" fontId="1" fillId="11" borderId="0" xfId="0" applyFont="1" applyFill="1"/>
    <xf numFmtId="0" fontId="1" fillId="4" borderId="1" xfId="0" applyFont="1" applyFill="1" applyBorder="1"/>
    <xf numFmtId="0" fontId="28" fillId="0" borderId="0" xfId="0" applyFont="1"/>
    <xf numFmtId="0" fontId="1" fillId="4" borderId="0" xfId="0" applyFont="1" applyFill="1" applyAlignment="1">
      <alignment horizontal="center"/>
    </xf>
    <xf numFmtId="0" fontId="1" fillId="4" borderId="11" xfId="0" applyFont="1" applyFill="1" applyBorder="1"/>
    <xf numFmtId="4" fontId="1" fillId="0" borderId="1" xfId="0" quotePrefix="1" applyNumberFormat="1" applyFont="1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44" fontId="29" fillId="0" borderId="0" xfId="0" applyNumberFormat="1" applyFont="1"/>
    <xf numFmtId="0" fontId="30" fillId="0" borderId="0" xfId="0" applyFont="1"/>
    <xf numFmtId="0" fontId="29" fillId="0" borderId="0" xfId="0" applyFont="1"/>
    <xf numFmtId="0" fontId="25" fillId="0" borderId="0" xfId="0" applyFont="1" applyAlignment="1">
      <alignment wrapText="1"/>
    </xf>
    <xf numFmtId="0" fontId="25" fillId="0" borderId="0" xfId="0" applyFont="1" applyAlignment="1">
      <alignment horizontal="center" wrapText="1"/>
    </xf>
    <xf numFmtId="0" fontId="31" fillId="0" borderId="0" xfId="0" applyFont="1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32" fillId="0" borderId="0" xfId="0" applyFont="1"/>
    <xf numFmtId="0" fontId="33" fillId="0" borderId="0" xfId="0" applyFont="1"/>
    <xf numFmtId="44" fontId="31" fillId="0" borderId="0" xfId="0" applyNumberFormat="1" applyFont="1"/>
    <xf numFmtId="165" fontId="34" fillId="0" borderId="0" xfId="0" applyNumberFormat="1" applyFont="1"/>
    <xf numFmtId="44" fontId="6" fillId="0" borderId="0" xfId="0" applyNumberFormat="1" applyFont="1"/>
    <xf numFmtId="0" fontId="1" fillId="0" borderId="0" xfId="0" applyFont="1" applyAlignment="1">
      <alignment horizontal="center" wrapText="1"/>
    </xf>
    <xf numFmtId="2" fontId="0" fillId="0" borderId="1" xfId="0" applyNumberFormat="1" applyBorder="1" applyProtection="1">
      <protection locked="0"/>
    </xf>
    <xf numFmtId="0" fontId="35" fillId="4" borderId="1" xfId="0" applyFont="1" applyFill="1" applyBorder="1"/>
    <xf numFmtId="0" fontId="35" fillId="0" borderId="12" xfId="0" applyFont="1" applyBorder="1" applyAlignment="1">
      <alignment horizontal="center"/>
    </xf>
    <xf numFmtId="0" fontId="37" fillId="4" borderId="13" xfId="0" applyFont="1" applyFill="1" applyBorder="1"/>
    <xf numFmtId="0" fontId="37" fillId="0" borderId="14" xfId="0" applyFont="1" applyBorder="1" applyAlignment="1">
      <alignment horizontal="center"/>
    </xf>
    <xf numFmtId="0" fontId="35" fillId="16" borderId="12" xfId="0" applyFont="1" applyFill="1" applyBorder="1" applyAlignment="1">
      <alignment horizontal="center"/>
    </xf>
    <xf numFmtId="0" fontId="37" fillId="4" borderId="14" xfId="0" applyFont="1" applyFill="1" applyBorder="1" applyAlignment="1">
      <alignment horizontal="center"/>
    </xf>
    <xf numFmtId="0" fontId="36" fillId="17" borderId="0" xfId="0" applyFont="1" applyFill="1" applyAlignment="1">
      <alignment horizontal="center" vertical="top" wrapText="1"/>
    </xf>
    <xf numFmtId="0" fontId="36" fillId="17" borderId="0" xfId="0" applyFont="1" applyFill="1" applyAlignment="1">
      <alignment vertical="top" wrapText="1"/>
    </xf>
    <xf numFmtId="0" fontId="6" fillId="0" borderId="0" xfId="0" applyFont="1" applyAlignment="1">
      <alignment horizontal="center"/>
    </xf>
    <xf numFmtId="0" fontId="0" fillId="12" borderId="0" xfId="0" applyFill="1" applyAlignment="1">
      <alignment horizontal="center"/>
    </xf>
    <xf numFmtId="44" fontId="0" fillId="12" borderId="0" xfId="0" applyNumberFormat="1" applyFill="1"/>
    <xf numFmtId="44" fontId="29" fillId="12" borderId="0" xfId="0" applyNumberFormat="1" applyFont="1" applyFill="1"/>
    <xf numFmtId="44" fontId="6" fillId="12" borderId="0" xfId="0" applyNumberFormat="1" applyFont="1" applyFill="1"/>
    <xf numFmtId="164" fontId="31" fillId="0" borderId="0" xfId="0" applyNumberFormat="1" applyFont="1"/>
    <xf numFmtId="0" fontId="38" fillId="0" borderId="15" xfId="0" applyFont="1" applyBorder="1" applyProtection="1">
      <protection locked="0"/>
    </xf>
    <xf numFmtId="4" fontId="38" fillId="0" borderId="15" xfId="0" applyNumberFormat="1" applyFont="1" applyBorder="1" applyAlignment="1" applyProtection="1">
      <alignment horizontal="right"/>
      <protection locked="0"/>
    </xf>
    <xf numFmtId="0" fontId="38" fillId="0" borderId="15" xfId="0" applyFont="1" applyBorder="1" applyAlignment="1" applyProtection="1">
      <alignment horizontal="right"/>
      <protection locked="0"/>
    </xf>
    <xf numFmtId="166" fontId="38" fillId="0" borderId="0" xfId="0" applyNumberFormat="1" applyFont="1"/>
    <xf numFmtId="0" fontId="38" fillId="0" borderId="0" xfId="0" applyFont="1"/>
    <xf numFmtId="0" fontId="39" fillId="0" borderId="0" xfId="0" applyFont="1"/>
    <xf numFmtId="2" fontId="25" fillId="0" borderId="0" xfId="0" applyNumberFormat="1" applyFont="1"/>
    <xf numFmtId="0" fontId="1" fillId="0" borderId="0" xfId="0" applyFont="1" applyAlignment="1">
      <alignment vertical="top"/>
    </xf>
    <xf numFmtId="14" fontId="0" fillId="0" borderId="0" xfId="0" applyNumberFormat="1" applyProtection="1">
      <protection locked="0"/>
    </xf>
    <xf numFmtId="2" fontId="26" fillId="14" borderId="0" xfId="0" applyNumberFormat="1" applyFont="1" applyFill="1"/>
    <xf numFmtId="165" fontId="14" fillId="0" borderId="0" xfId="0" applyNumberFormat="1" applyFont="1"/>
    <xf numFmtId="0" fontId="1" fillId="0" borderId="1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38" fillId="0" borderId="15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6" xfId="0" applyBorder="1" applyProtection="1">
      <protection locked="0"/>
    </xf>
    <xf numFmtId="0" fontId="0" fillId="0" borderId="16" xfId="0" applyBorder="1"/>
    <xf numFmtId="0" fontId="1" fillId="0" borderId="16" xfId="0" applyFont="1" applyBorder="1" applyProtection="1">
      <protection locked="0"/>
    </xf>
    <xf numFmtId="4" fontId="0" fillId="0" borderId="16" xfId="0" applyNumberFormat="1" applyBorder="1" applyAlignment="1" applyProtection="1">
      <alignment horizontal="right"/>
      <protection locked="0"/>
    </xf>
    <xf numFmtId="0" fontId="0" fillId="0" borderId="16" xfId="0" applyBorder="1" applyAlignment="1" applyProtection="1">
      <alignment horizontal="left"/>
      <protection locked="0"/>
    </xf>
    <xf numFmtId="0" fontId="35" fillId="5" borderId="17" xfId="0" applyFont="1" applyFill="1" applyBorder="1" applyAlignment="1" applyProtection="1">
      <alignment horizontal="center"/>
      <protection locked="0"/>
    </xf>
    <xf numFmtId="0" fontId="35" fillId="5" borderId="17" xfId="0" applyFont="1" applyFill="1" applyBorder="1" applyAlignment="1">
      <alignment horizontal="center"/>
    </xf>
    <xf numFmtId="4" fontId="35" fillId="5" borderId="17" xfId="0" applyNumberFormat="1" applyFont="1" applyFill="1" applyBorder="1" applyAlignment="1" applyProtection="1">
      <alignment horizontal="right"/>
      <protection locked="0"/>
    </xf>
    <xf numFmtId="0" fontId="35" fillId="0" borderId="0" xfId="0" applyFont="1"/>
    <xf numFmtId="14" fontId="38" fillId="0" borderId="15" xfId="0" applyNumberFormat="1" applyFont="1" applyBorder="1" applyProtection="1">
      <protection locked="0"/>
    </xf>
    <xf numFmtId="14" fontId="0" fillId="0" borderId="16" xfId="0" applyNumberFormat="1" applyBorder="1" applyProtection="1">
      <protection locked="0"/>
    </xf>
    <xf numFmtId="0" fontId="17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7" fillId="15" borderId="0" xfId="0" applyFont="1" applyFill="1" applyAlignment="1">
      <alignment horizontal="center"/>
    </xf>
    <xf numFmtId="14" fontId="40" fillId="0" borderId="18" xfId="0" applyNumberFormat="1" applyFont="1" applyBorder="1" applyAlignment="1">
      <alignment horizontal="left"/>
    </xf>
    <xf numFmtId="0" fontId="40" fillId="0" borderId="19" xfId="0" applyFont="1" applyBorder="1" applyAlignment="1">
      <alignment horizontal="left"/>
    </xf>
  </cellXfs>
  <cellStyles count="5">
    <cellStyle name="Comma_cac2006" xfId="1" xr:uid="{00000000-0005-0000-0000-000000000000}"/>
    <cellStyle name="Euro" xfId="2" xr:uid="{00000000-0005-0000-0000-000001000000}"/>
    <cellStyle name="Normal" xfId="0" builtinId="0"/>
    <cellStyle name="Normal 2" xfId="4" xr:uid="{00000000-0005-0000-0000-000003000000}"/>
    <cellStyle name="Pourcentage" xfId="3" builtinId="5"/>
  </cellStyles>
  <dxfs count="1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</dxf>
    <dxf>
      <numFmt numFmtId="2" formatCode="0.00"/>
      <fill>
        <patternFill patternType="solid">
          <fgColor indexed="64"/>
          <bgColor theme="0"/>
        </patternFill>
      </fill>
    </dxf>
    <dxf>
      <numFmt numFmtId="2" formatCode="0.0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strike val="0"/>
        <condense val="0"/>
        <extend val="0"/>
        <u/>
        <color indexed="10"/>
      </font>
    </dxf>
    <dxf>
      <font>
        <strike val="0"/>
        <condense val="0"/>
        <extend val="0"/>
        <u/>
        <color indexed="10"/>
      </font>
    </dxf>
    <dxf>
      <font>
        <strike val="0"/>
        <condense val="0"/>
        <extend val="0"/>
        <u/>
        <color indexed="10"/>
      </font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indexed="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CCFFCC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</dxf>
    <dxf>
      <font>
        <b/>
        <strike val="0"/>
        <outline val="0"/>
        <shadow val="0"/>
        <u val="none"/>
        <vertAlign val="baseline"/>
        <sz val="10"/>
        <color theme="4"/>
        <name val="Arial"/>
        <scheme val="none"/>
      </font>
      <numFmt numFmtId="165" formatCode="#,##0.00\ &quot;€&quot;"/>
      <alignment horizontal="general" vertical="bottom" textRotation="0" wrapText="0" indent="0" justifyLastLine="0" shrinkToFit="0" readingOrder="0"/>
    </dxf>
    <dxf>
      <font>
        <b/>
        <color rgb="FFFF0000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vertical="top" textRotation="0" wrapText="1" justifyLastLine="0" shrinkToFit="0" readingOrder="0"/>
    </dxf>
    <dxf>
      <numFmt numFmtId="2" formatCode="0.00"/>
      <fill>
        <patternFill>
          <fgColor indexed="64"/>
          <bgColor theme="0"/>
        </patternFill>
      </fill>
    </dxf>
    <dxf>
      <numFmt numFmtId="2" formatCode="0.00"/>
      <fill>
        <patternFill>
          <fgColor indexed="64"/>
          <bgColor theme="0"/>
        </patternFill>
      </fill>
    </dxf>
    <dxf>
      <numFmt numFmtId="2" formatCode="0.00"/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eneva"/>
        <scheme val="none"/>
      </font>
      <alignment horizontal="center" vertical="bottom" textRotation="0" wrapText="1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9" defaultPivotStyle="PivotStyleLight16"/>
  <colors>
    <mruColors>
      <color rgb="FFCCFFCC"/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3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www.franceactive.org/include/html/telechargements/charte_graphique/logo_fa.JPG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1609725</xdr:colOff>
      <xdr:row>15</xdr:row>
      <xdr:rowOff>38100</xdr:rowOff>
    </xdr:from>
    <xdr:to>
      <xdr:col>3</xdr:col>
      <xdr:colOff>428625</xdr:colOff>
      <xdr:row>18</xdr:row>
      <xdr:rowOff>104775</xdr:rowOff>
    </xdr:to>
    <xdr:pic>
      <xdr:nvPicPr>
        <xdr:cNvPr id="2152" name="Image 2" descr="CNAR Financement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3190875"/>
          <a:ext cx="10858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1085850</xdr:colOff>
      <xdr:row>15</xdr:row>
      <xdr:rowOff>28575</xdr:rowOff>
    </xdr:from>
    <xdr:to>
      <xdr:col>2</xdr:col>
      <xdr:colOff>1419225</xdr:colOff>
      <xdr:row>18</xdr:row>
      <xdr:rowOff>85725</xdr:rowOff>
    </xdr:to>
    <xdr:pic>
      <xdr:nvPicPr>
        <xdr:cNvPr id="2153" name="Picture 11" descr="http://www.franceactive.org/include/html/telechargements/charte_graphique/logo_fa.JPG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3181350"/>
          <a:ext cx="20478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14</xdr:row>
      <xdr:rowOff>142875</xdr:rowOff>
    </xdr:from>
    <xdr:to>
      <xdr:col>1</xdr:col>
      <xdr:colOff>923925</xdr:colOff>
      <xdr:row>18</xdr:row>
      <xdr:rowOff>95250</xdr:rowOff>
    </xdr:to>
    <xdr:pic>
      <xdr:nvPicPr>
        <xdr:cNvPr id="2154" name="Image 11" descr="FSE2008_simple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133725"/>
          <a:ext cx="16573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érard Berthaud" refreshedDate="45707.923662152774" createdVersion="4" refreshedVersion="8" recordCount="2532" xr:uid="{00000000-000A-0000-FFFF-FFFF02000000}">
  <cacheSource type="worksheet">
    <worksheetSource ref="A7:G2539" sheet="Journal"/>
  </cacheSource>
  <cacheFields count="9">
    <cacheField name="N°" numFmtId="0">
      <sharedItems containsString="0" containsBlank="1" containsNumber="1" containsInteger="1" minValue="1" maxValue="250"/>
    </cacheField>
    <cacheField name="Date" numFmtId="14">
      <sharedItems containsNonDate="0" containsDate="1" containsString="0" containsBlank="1" minDate="2021-01-01T00:00:00" maxDate="3024-03-05T00:00:00"/>
    </cacheField>
    <cacheField name="N° compte" numFmtId="0">
      <sharedItems containsString="0" containsBlank="1" containsNumber="1" containsInteger="1" minValue="101300" maxValue="861000" count="208">
        <n v="110000"/>
        <n v="512000"/>
        <m/>
        <n v="514001"/>
        <n v="514002"/>
        <n v="514003"/>
        <n v="514004"/>
        <n v="514005"/>
        <n v="514006"/>
        <n v="514007"/>
        <n v="514008"/>
        <n v="514009"/>
        <n v="514010"/>
        <n v="514011"/>
        <n v="514012"/>
        <n v="514013"/>
        <n v="514014"/>
        <n v="514015"/>
        <n v="514016"/>
        <n v="514017"/>
        <n v="514018"/>
        <n v="514000"/>
        <n v="450001"/>
        <n v="450002"/>
        <n v="450003"/>
        <n v="450004"/>
        <n v="450005"/>
        <n v="450006"/>
        <n v="450007"/>
        <n v="450008"/>
        <n v="450009"/>
        <n v="450010"/>
        <n v="450011"/>
        <n v="450012"/>
        <n v="450013"/>
        <n v="450014"/>
        <n v="450015"/>
        <n v="450016"/>
        <n v="450017"/>
        <n v="450018"/>
        <n v="627000"/>
        <n v="616100"/>
        <n v="615000"/>
        <n v="618300" u="1"/>
        <n v="514040" u="1"/>
        <n v="411000" u="1"/>
        <n v="617000" u="1"/>
        <n v="411001" u="1"/>
        <n v="487000" u="1"/>
        <n v="606000" u="1"/>
        <n v="411002" u="1"/>
        <n v="411003" u="1"/>
        <n v="481500" u="1"/>
        <n v="758000" u="1"/>
        <n v="411004" u="1"/>
        <n v="621300" u="1"/>
        <n v="514140" u="1"/>
        <n v="689000" u="1"/>
        <n v="514050" u="1"/>
        <n v="609000" u="1"/>
        <n v="714001" u="1"/>
        <n v="445700" u="1"/>
        <n v="512001" u="1"/>
        <n v="703000" u="1"/>
        <n v="512002" u="1"/>
        <n v="645000" u="1"/>
        <n v="750000" u="1"/>
        <n v="501000" u="1"/>
        <n v="472000" u="1"/>
        <n v="606400" u="1"/>
        <n v="514150" u="1"/>
        <n v="623000" u="1"/>
        <n v="514060" u="1"/>
        <n v="601000" u="1"/>
        <n v="508000" u="1"/>
        <n v="641100" u="1"/>
        <n v="445710" u="1"/>
        <n v="708800" u="1"/>
        <n v="472100" u="1"/>
        <n v="450000" u="1"/>
        <n v="695000" u="1"/>
        <n v="421000" u="1"/>
        <n v="626000" u="1"/>
        <n v="673000" u="1"/>
        <n v="514160" u="1"/>
        <n v="720000" u="1"/>
        <n v="713100" u="1"/>
        <n v="486000" u="1"/>
        <n v="604000" u="1"/>
        <n v="514070" u="1"/>
        <n v="713105" u="1"/>
        <n v="756000" u="1"/>
        <n v="861000" u="1"/>
        <n v="756001" u="1"/>
        <n v="756002" u="1"/>
        <n v="370000" u="1"/>
        <n v="756003" u="1"/>
        <n v="756004" u="1"/>
        <n v="103000" u="1"/>
        <n v="756005" u="1"/>
        <n v="756006" u="1"/>
        <n v="756007" u="1"/>
        <n v="615200" u="1"/>
        <n v="756008" u="1"/>
        <n v="756009" u="1"/>
        <n v="662200" u="1"/>
        <n v="756010" u="1"/>
        <n v="716100" u="1"/>
        <n v="756011" u="1"/>
        <n v="756012" u="1"/>
        <n v="756013" u="1"/>
        <n v="514170" u="1"/>
        <n v="607000" u="1"/>
        <n v="756014" u="1"/>
        <n v="511000" u="1"/>
        <n v="756015" u="1"/>
        <n v="756016" u="1"/>
        <n v="756017" u="1"/>
        <n v="701000" u="1"/>
        <n v="756018" u="1"/>
        <n v="101300" u="1"/>
        <n v="514080" u="1"/>
        <n v="632000" u="1"/>
        <n v="102000" u="1"/>
        <n v="442000" u="1"/>
        <n v="621000" u="1"/>
        <n v="614100" u="1"/>
        <n v="610000" u="1"/>
        <n v="431000" u="1"/>
        <n v="218400" u="1"/>
        <n v="514180" u="1"/>
        <n v="740000" u="1"/>
        <n v="621200" u="1"/>
        <n v="514090" u="1"/>
        <n v="624000" u="1"/>
        <n v="671000" u="1"/>
        <n v="409000" u="1"/>
        <n v="613000" u="1"/>
        <n v="120000" u="1"/>
        <n v="622700" u="1"/>
        <n v="758100" u="1"/>
        <n v="602000" u="1"/>
        <n v="707000" u="1"/>
        <n v="471200" u="1"/>
        <n v="707001" u="1"/>
        <n v="503000" u="1"/>
        <n v="801000" u="1"/>
        <n v="120001" u="1"/>
        <n v="129000" u="1"/>
        <n v="166000" u="1"/>
        <n v="103100" u="1"/>
        <n v="409100" u="1"/>
        <n v="514100" u="1"/>
        <n v="409101" u="1"/>
        <n v="772100" u="1"/>
        <n v="616000" u="1"/>
        <n v="721000" u="1"/>
        <n v="602200" u="1"/>
        <n v="605000" u="1"/>
        <n v="641000" u="1"/>
        <n v="445660" u="1"/>
        <n v="441000" u="1"/>
        <n v="514110" u="1"/>
        <n v="713000" u="1"/>
        <n v="602220" u="1"/>
        <n v="713001" u="1"/>
        <n v="401000" u="1"/>
        <n v="514019" u="1"/>
        <n v="702000" u="1"/>
        <n v="401001" u="1"/>
        <n v="514020" u="1"/>
        <n v="401002" u="1"/>
        <n v="633000" u="1"/>
        <n v="401003" u="1"/>
        <n v="445670" u="1"/>
        <n v="401004" u="1"/>
        <n v="622000" u="1"/>
        <n v="401005" u="1"/>
        <n v="713200" u="1"/>
        <n v="662100" u="1"/>
        <n v="401006" u="1"/>
        <n v="408000" u="1"/>
        <n v="611000" u="1"/>
        <n v="716000" u="1"/>
        <n v="401007" u="1"/>
        <n v="514120" u="1"/>
        <n v="756100" u="1"/>
        <n v="401008" u="1"/>
        <n v="514121" u="1"/>
        <n v="401009" u="1"/>
        <n v="455001" u="1"/>
        <n v="626300" u="1"/>
        <n v="401010" u="1"/>
        <n v="502000" u="1"/>
        <n v="531000" u="1"/>
        <n v="514030" u="1"/>
        <n v="444000" u="1"/>
        <n v="142001" u="1"/>
        <n v="625000" u="1"/>
        <n v="672000" u="1"/>
        <n v="103200" u="1"/>
        <n v="602250" u="1"/>
        <n v="614000" u="1"/>
        <n v="462000" u="1"/>
        <n v="623700" u="1"/>
        <n v="404000" u="1"/>
        <n v="603000" u="1"/>
        <n v="514130" u="1"/>
      </sharedItems>
    </cacheField>
    <cacheField name="Intitulé" numFmtId="0">
      <sharedItems containsMixedTypes="1" containsNumber="1" containsInteger="1" minValue="0" maxValue="0" count="6">
        <s v="110. Report à nouveau"/>
        <n v="0"/>
        <s v=""/>
        <s v="627 Services bancaires et assimilés"/>
        <s v="6161. Assurance Multirisques"/>
        <s v="615. Entretien chaudières"/>
      </sharedItems>
    </cacheField>
    <cacheField name="Libellé de l'écriture" numFmtId="0">
      <sharedItems containsBlank="1"/>
    </cacheField>
    <cacheField name="Débit" numFmtId="0">
      <sharedItems containsBlank="1" containsMixedTypes="1" containsNumber="1" minValue="0" maxValue="1402.23"/>
    </cacheField>
    <cacheField name="Crédit" numFmtId="0">
      <sharedItems containsBlank="1" containsMixedTypes="1" containsNumber="1" minValue="0" maxValue="2070.4899999999998"/>
    </cacheField>
    <cacheField name="Solde Débiteur" numFmtId="0" formula="IF(Débit&gt;Crédit,Débit-Crédit,0)" databaseField="0"/>
    <cacheField name="Solde Créditeur" numFmtId="0" formula="IF(Crédit&gt;Débit,Crédit-Débit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érard Berthaud" refreshedDate="45707.92366724537" createdVersion="4" refreshedVersion="8" recordCount="2532" xr:uid="{00000000-000A-0000-FFFF-FFFF01000000}">
  <cacheSource type="worksheet">
    <worksheetSource ref="A7:H2539" sheet="Journal"/>
  </cacheSource>
  <cacheFields count="10">
    <cacheField name="N°" numFmtId="0">
      <sharedItems containsString="0" containsBlank="1" containsNumber="1" containsInteger="1" minValue="1" maxValue="250"/>
    </cacheField>
    <cacheField name="Date" numFmtId="14">
      <sharedItems containsNonDate="0" containsDate="1" containsString="0" containsBlank="1" minDate="2021-01-01T00:00:00" maxDate="3024-03-05T00:00:00"/>
    </cacheField>
    <cacheField name="N° compte" numFmtId="0">
      <sharedItems containsString="0" containsBlank="1" containsNumber="1" containsInteger="1" minValue="102000" maxValue="772100" count="178">
        <n v="110000"/>
        <n v="512000"/>
        <m/>
        <n v="514001"/>
        <n v="514002"/>
        <n v="514003"/>
        <n v="514004"/>
        <n v="514005"/>
        <n v="514006"/>
        <n v="514007"/>
        <n v="514008"/>
        <n v="514009"/>
        <n v="514010"/>
        <n v="514011"/>
        <n v="514012"/>
        <n v="514013"/>
        <n v="514014"/>
        <n v="514015"/>
        <n v="514016"/>
        <n v="514017"/>
        <n v="514018"/>
        <n v="514000"/>
        <n v="450001"/>
        <n v="450002"/>
        <n v="450003"/>
        <n v="450004"/>
        <n v="450005"/>
        <n v="450006"/>
        <n v="450007"/>
        <n v="450008"/>
        <n v="450009"/>
        <n v="450010"/>
        <n v="450011"/>
        <n v="450012"/>
        <n v="450013"/>
        <n v="450014"/>
        <n v="450015"/>
        <n v="450016"/>
        <n v="450017"/>
        <n v="450018"/>
        <n v="627000"/>
        <n v="616100"/>
        <n v="615000"/>
        <n v="514040" u="1"/>
        <n v="411000" u="1"/>
        <n v="617000" u="1"/>
        <n v="411001" u="1"/>
        <n v="487000" u="1"/>
        <n v="606000" u="1"/>
        <n v="411002" u="1"/>
        <n v="411003" u="1"/>
        <n v="481500" u="1"/>
        <n v="621300" u="1"/>
        <n v="514140" u="1"/>
        <n v="514050" u="1"/>
        <n v="445700" u="1"/>
        <n v="512001" u="1"/>
        <n v="703000" u="1"/>
        <n v="512002" u="1"/>
        <n v="645000" u="1"/>
        <n v="501000" u="1"/>
        <n v="472000" u="1"/>
        <n v="606400" u="1"/>
        <n v="514150" u="1"/>
        <n v="623000" u="1"/>
        <n v="514060" u="1"/>
        <n v="601000" u="1"/>
        <n v="508000" u="1"/>
        <n v="641100" u="1"/>
        <n v="445710" u="1"/>
        <n v="472100" u="1"/>
        <n v="421000" u="1"/>
        <n v="626000" u="1"/>
        <n v="673000" u="1"/>
        <n v="514160" u="1"/>
        <n v="713100" u="1"/>
        <n v="486000" u="1"/>
        <n v="604000" u="1"/>
        <n v="514070" u="1"/>
        <n v="713105" u="1"/>
        <n v="756000" u="1"/>
        <n v="756001" u="1"/>
        <n v="756002" u="1"/>
        <n v="370000" u="1"/>
        <n v="756003" u="1"/>
        <n v="756004" u="1"/>
        <n v="103000" u="1"/>
        <n v="756005" u="1"/>
        <n v="756006" u="1"/>
        <n v="756007" u="1"/>
        <n v="615200" u="1"/>
        <n v="756008" u="1"/>
        <n v="756009" u="1"/>
        <n v="756010" u="1"/>
        <n v="716100" u="1"/>
        <n v="756011" u="1"/>
        <n v="756012" u="1"/>
        <n v="756013" u="1"/>
        <n v="514170" u="1"/>
        <n v="756014" u="1"/>
        <n v="511000" u="1"/>
        <n v="756015" u="1"/>
        <n v="756016" u="1"/>
        <n v="756017" u="1"/>
        <n v="701000" u="1"/>
        <n v="756018" u="1"/>
        <n v="514080" u="1"/>
        <n v="632000" u="1"/>
        <n v="102000" u="1"/>
        <n v="442000" u="1"/>
        <n v="621000" u="1"/>
        <n v="614100" u="1"/>
        <n v="431000" u="1"/>
        <n v="218400" u="1"/>
        <n v="514180" u="1"/>
        <n v="740000" u="1"/>
        <n v="621200" u="1"/>
        <n v="514090" u="1"/>
        <n v="624000" u="1"/>
        <n v="671000" u="1"/>
        <n v="613000" u="1"/>
        <n v="120000" u="1"/>
        <n v="602000" u="1"/>
        <n v="707000" u="1"/>
        <n v="471200" u="1"/>
        <n v="503000" u="1"/>
        <n v="120001" u="1"/>
        <n v="129000" u="1"/>
        <n v="103100" u="1"/>
        <n v="409100" u="1"/>
        <n v="514100" u="1"/>
        <n v="409101" u="1"/>
        <n v="772100" u="1"/>
        <n v="616000" u="1"/>
        <n v="605000" u="1"/>
        <n v="641000" u="1"/>
        <n v="445660" u="1"/>
        <n v="441000" u="1"/>
        <n v="514110" u="1"/>
        <n v="713000" u="1"/>
        <n v="401000" u="1"/>
        <n v="514019" u="1"/>
        <n v="702000" u="1"/>
        <n v="401001" u="1"/>
        <n v="514020" u="1"/>
        <n v="401002" u="1"/>
        <n v="633000" u="1"/>
        <n v="401003" u="1"/>
        <n v="401004" u="1"/>
        <n v="622000" u="1"/>
        <n v="401005" u="1"/>
        <n v="713200" u="1"/>
        <n v="662100" u="1"/>
        <n v="401006" u="1"/>
        <n v="408000" u="1"/>
        <n v="611000" u="1"/>
        <n v="716000" u="1"/>
        <n v="401007" u="1"/>
        <n v="514120" u="1"/>
        <n v="756100" u="1"/>
        <n v="401008" u="1"/>
        <n v="514121" u="1"/>
        <n v="401009" u="1"/>
        <n v="626300" u="1"/>
        <n v="401010" u="1"/>
        <n v="502000" u="1"/>
        <n v="531000" u="1"/>
        <n v="514030" u="1"/>
        <n v="444000" u="1"/>
        <n v="142001" u="1"/>
        <n v="625000" u="1"/>
        <n v="672000" u="1"/>
        <n v="103200" u="1"/>
        <n v="614000" u="1"/>
        <n v="462000" u="1"/>
        <n v="404000" u="1"/>
        <n v="603000" u="1"/>
        <n v="514130" u="1"/>
      </sharedItems>
    </cacheField>
    <cacheField name="Intitulé" numFmtId="0">
      <sharedItems containsMixedTypes="1" containsNumber="1" containsInteger="1" minValue="0" maxValue="0" count="6">
        <s v="110. Report à nouveau"/>
        <n v="0"/>
        <s v=""/>
        <s v="627 Services bancaires et assimilés"/>
        <s v="6161. Assurance Multirisques"/>
        <s v="615. Entretien chaudières"/>
      </sharedItems>
    </cacheField>
    <cacheField name="Libellé de l'écriture" numFmtId="0">
      <sharedItems containsBlank="1"/>
    </cacheField>
    <cacheField name="Débit" numFmtId="0">
      <sharedItems containsBlank="1" containsMixedTypes="1" containsNumber="1" minValue="0" maxValue="1402.23"/>
    </cacheField>
    <cacheField name="Crédit" numFmtId="0">
      <sharedItems containsBlank="1" containsMixedTypes="1" containsNumber="1" minValue="0" maxValue="2070.4899999999998"/>
    </cacheField>
    <cacheField name="Clé" numFmtId="0">
      <sharedItems containsBlank="1" containsMixedTypes="1" containsNumber="1" containsInteger="1" minValue="1" maxValue="12" count="18">
        <s v="Banque"/>
        <m/>
        <s v="REPORT_EXERCICE"/>
        <s v="ENGIE"/>
        <s v="COMMUNS"/>
        <s v="ASSURANCE"/>
        <s v="FRAIS BANQUE"/>
        <s v="Provision pour entretien "/>
        <s v="GESTION BANQUE"/>
        <s v=""/>
        <n v="5" u="1"/>
        <n v="2" u="1"/>
        <n v="6" u="1"/>
        <n v="7" u="1"/>
        <n v="1" u="1"/>
        <n v="3" u="1"/>
        <n v="4" u="1"/>
        <n v="12" u="1"/>
      </sharedItems>
    </cacheField>
    <cacheField name="Solde Débiteur" numFmtId="0" formula="IF(Débit&gt;Crédit,Débit-Crédit,0)" databaseField="0"/>
    <cacheField name="Solde Créditeur" numFmtId="0" formula="IF(Crédit&gt;Débit,Crédit-Débit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Gérard Berthaud" refreshedDate="45707.923668981479" createdVersion="4" refreshedVersion="8" recordCount="2532" xr:uid="{00000000-000A-0000-FFFF-FFFF07000000}">
  <cacheSource type="worksheet">
    <worksheetSource ref="A7:G2539" sheet="Journal"/>
  </cacheSource>
  <cacheFields count="9">
    <cacheField name="N°" numFmtId="0">
      <sharedItems containsString="0" containsBlank="1" containsNumber="1" containsInteger="1" minValue="1" maxValue="250"/>
    </cacheField>
    <cacheField name="Date" numFmtId="14">
      <sharedItems containsNonDate="0" containsDate="1" containsString="0" containsBlank="1" minDate="1900-01-09T00:00:00" maxDate="3616-08-31T00:00:00" count="441">
        <d v="2024-01-01T00:00:00"/>
        <d v="2023-01-01T00:00:00"/>
        <m/>
        <d v="2024-12-31T00:00:00"/>
        <d v="2021-01-01T00:00:00"/>
        <d v="2022-01-01T00:00:00"/>
        <d v="2024-01-17T00:00:00"/>
        <d v="2024-02-13T00:00:00"/>
        <d v="2024-02-14T00:00:00"/>
        <d v="2024-02-16T00:00:00"/>
        <d v="2024-02-23T00:00:00"/>
        <d v="2024-02-26T00:00:00"/>
        <d v="3024-03-04T00:00:00"/>
        <d v="2024-03-15T00:00:00"/>
        <d v="2024-03-20T00:00:00"/>
        <d v="2024-03-04T00:00:00"/>
        <d v="2024-04-16T00:00:00"/>
        <d v="2023-04-26T00:00:00"/>
        <d v="2024-04-18T00:00:00"/>
        <d v="2024-09-10T00:00:00"/>
        <d v="2024-07-17T00:00:00"/>
        <d v="2024-10-17T00:00:00"/>
        <d v="2024-11-05T00:00:00"/>
        <d v="2024-11-08T00:00:00"/>
        <d v="2024-12-20T00:00:00"/>
        <d v="2006-09-29T00:00:00" u="1"/>
        <d v="2006-10-25T00:00:00" u="1"/>
        <d v="2018-11-21T00:00:00" u="1"/>
        <d v="2006-10-27T00:00:00" u="1"/>
        <d v="2006-12-19T00:00:00" u="1"/>
        <d v="2006-11-25T00:00:00" u="1"/>
        <d v="2011-12-21T00:00:00" u="1"/>
        <d v="2006-01-02T00:00:00" u="1"/>
        <d v="2008-01-02T00:00:00" u="1"/>
        <d v="2016-01-02T00:00:00" u="1"/>
        <d v="2022-01-02T00:00:00" u="1"/>
        <d v="2006-10-31T00:00:00" u="1"/>
        <d v="1900-01-09T00:00:00" u="1"/>
        <d v="2006-01-04T00:00:00" u="1"/>
        <d v="2016-12-23T00:00:00" u="1"/>
        <d v="2020-10-31T00:00:00" u="1"/>
        <d v="2008-01-04T00:00:00" u="1"/>
        <d v="2006-11-29T00:00:00" u="1"/>
        <d v="2006-01-06T00:00:00" u="1"/>
        <d v="2016-01-06T00:00:00" u="1"/>
        <d v="2006-12-27T00:00:00" u="1"/>
        <d v="2016-12-27T00:00:00" u="1"/>
        <d v="2016-01-08T00:00:00" u="1"/>
        <d v="2006-12-29T00:00:00" u="1"/>
        <d v="2006-01-10T00:00:00" u="1"/>
        <d v="2006-02-06T00:00:00" u="1"/>
        <d v="2016-01-10T00:00:00" u="1"/>
        <d v="2018-01-10T00:00:00" u="1"/>
        <d v="2020-02-06T00:00:00" u="1"/>
        <d v="2006-12-31T00:00:00" u="1"/>
        <d v="2011-12-31T00:00:00" u="1"/>
        <d v="2006-01-12T00:00:00" u="1"/>
        <d v="2016-12-31T00:00:00" u="1"/>
        <d v="2017-12-31T00:00:00" u="1"/>
        <d v="2018-12-31T00:00:00" u="1"/>
        <d v="2019-12-31T00:00:00" u="1"/>
        <d v="2006-03-04T00:00:00" u="1"/>
        <d v="2020-12-31T00:00:00" u="1"/>
        <d v="2021-12-31T00:00:00" u="1"/>
        <d v="2022-12-31T00:00:00" u="1"/>
        <d v="2019-02-08T00:00:00" u="1"/>
        <d v="2019-03-04T00:00:00" u="1"/>
        <d v="2006-01-14T00:00:00" u="1"/>
        <d v="2006-03-06T00:00:00" u="1"/>
        <d v="2006-04-02T00:00:00" u="1"/>
        <d v="2022-01-14T00:00:00" u="1"/>
        <d v="2019-04-02T00:00:00" u="1"/>
        <d v="2006-01-16T00:00:00" u="1"/>
        <d v="2006-02-12T00:00:00" u="1"/>
        <d v="2006-03-08T00:00:00" u="1"/>
        <d v="2006-04-04T00:00:00" u="1"/>
        <d v="2017-01-16T00:00:00" u="1"/>
        <d v="2018-02-12T00:00:00" u="1"/>
        <d v="2019-02-12T00:00:00" u="1"/>
        <d v="2018-04-04T00:00:00" u="1"/>
        <d v="2006-01-18T00:00:00" u="1"/>
        <d v="2006-03-10T00:00:00" u="1"/>
        <d v="2016-01-18T00:00:00" u="1"/>
        <d v="2019-01-18T00:00:00" u="1"/>
        <d v="2019-02-14T00:00:00" u="1"/>
        <d v="2022-01-18T00:00:00" u="1"/>
        <d v="2022-04-06T00:00:00" u="1"/>
        <d v="2022-05-02T00:00:00" u="1"/>
        <d v="2006-01-20T00:00:00" u="1"/>
        <d v="2006-03-12T00:00:00" u="1"/>
        <d v="2006-04-08T00:00:00" u="1"/>
        <d v="2006-01-22T00:00:00" u="1"/>
        <d v="2006-02-18T00:00:00" u="1"/>
        <d v="2006-04-10T00:00:00" u="1"/>
        <d v="2016-03-14T00:00:00" u="1"/>
        <d v="2017-03-14T00:00:00" u="1"/>
        <d v="2019-03-14T00:00:00" u="1"/>
        <d v="2020-04-10T00:00:00" u="1"/>
        <d v="2022-05-06T00:00:00" u="1"/>
        <d v="2021-06-02T00:00:00" u="1"/>
        <d v="2006-04-12T00:00:00" u="1"/>
        <d v="2006-06-04T00:00:00" u="1"/>
        <d v="2016-03-16T00:00:00" u="1"/>
        <d v="2020-04-12T00:00:00" u="1"/>
        <d v="2018-06-04T00:00:00" u="1"/>
        <d v="2022-04-12T00:00:00" u="1"/>
        <d v="2006-04-14T00:00:00" u="1"/>
        <d v="2007-05-10T00:00:00" u="1"/>
        <d v="2006-06-06T00:00:00" u="1"/>
        <d v="2006-07-02T00:00:00" u="1"/>
        <d v="2016-03-18T00:00:00" u="1"/>
        <d v="2020-04-14T00:00:00" u="1"/>
        <d v="2021-04-14T00:00:00" u="1"/>
        <d v="2022-04-14T00:00:00" u="1"/>
        <d v="2022-05-10T00:00:00" u="1"/>
        <d v="2019-07-02T00:00:00" u="1"/>
        <d v="2006-04-16T00:00:00" u="1"/>
        <d v="2016-03-20T00:00:00" u="1"/>
        <d v="2016-04-16T00:00:00" u="1"/>
        <d v="2019-03-20T00:00:00" u="1"/>
        <d v="2020-03-20T00:00:00" u="1"/>
        <d v="2017-07-04T00:00:00" u="1"/>
        <d v="2021-05-12T00:00:00" u="1"/>
        <d v="2021-06-08T00:00:00" u="1"/>
        <d v="2006-01-30T00:00:00" u="1"/>
        <d v="2006-04-18T00:00:00" u="1"/>
        <d v="2006-06-10T00:00:00" u="1"/>
        <d v="2006-07-06T00:00:00" u="1"/>
        <d v="2017-04-18T00:00:00" u="1"/>
        <d v="2019-05-14T00:00:00" u="1"/>
        <d v="3616-08-30T00:00:00" u="1"/>
        <d v="2006-07-08T00:00:00" u="1"/>
        <d v="2006-08-04T00:00:00" u="1"/>
        <d v="2016-03-24T00:00:00" u="1"/>
        <d v="2017-03-24T00:00:00" u="1"/>
        <d v="2020-03-24T00:00:00" u="1"/>
        <d v="2021-04-20T00:00:00" u="1"/>
        <d v="2022-04-20T00:00:00" u="1"/>
        <d v="2006-04-22T00:00:00" u="1"/>
        <d v="2006-05-18T00:00:00" u="1"/>
        <d v="2006-06-14T00:00:00" u="1"/>
        <d v="2006-09-02T00:00:00" u="1"/>
        <d v="2020-03-26T00:00:00" u="1"/>
        <d v="2021-04-22T00:00:00" u="1"/>
        <d v="2018-06-14T00:00:00" u="1"/>
        <d v="2022-04-22T00:00:00" u="1"/>
        <d v="2006-04-24T00:00:00" u="1"/>
        <d v="2006-05-20T00:00:00" u="1"/>
        <d v="2005-07-12T00:00:00" u="1"/>
        <d v="2006-08-08T00:00:00" u="1"/>
        <d v="2006-09-04T00:00:00" u="1"/>
        <d v="2016-04-24T00:00:00" u="1"/>
        <d v="2021-05-20T00:00:00" u="1"/>
        <d v="2006-05-22T00:00:00" u="1"/>
        <d v="2006-10-02T00:00:00" u="1"/>
        <d v="2020-03-30T00:00:00" u="1"/>
        <d v="2021-04-26T00:00:00" u="1"/>
        <d v="2019-09-06T00:00:00" u="1"/>
        <d v="2018-10-02T00:00:00" u="1"/>
        <d v="2019-10-02T00:00:00" u="1"/>
        <d v="2020-10-02T00:00:00" u="1"/>
        <d v="2006-06-20T00:00:00" u="1"/>
        <d v="2006-09-08T00:00:00" u="1"/>
        <d v="2006-10-04T00:00:00" u="1"/>
        <d v="2017-05-24T00:00:00" u="1"/>
        <d v="2021-04-28T00:00:00" u="1"/>
        <d v="2022-10-04T00:00:00" u="1"/>
        <d v="2006-05-26T00:00:00" u="1"/>
        <d v="2006-06-22T00:00:00" u="1"/>
        <d v="2006-08-14T00:00:00" u="1"/>
        <d v="2006-09-10T00:00:00" u="1"/>
        <d v="2018-04-30T00:00:00" u="1"/>
        <d v="2016-07-18T00:00:00" u="1"/>
        <d v="2020-05-26T00:00:00" u="1"/>
        <d v="2020-10-06T00:00:00" u="1"/>
        <d v="2006-09-12T00:00:00" u="1"/>
        <d v="2006-10-08T00:00:00" u="1"/>
        <d v="2006-11-04T00:00:00" u="1"/>
        <d v="2006-07-22T00:00:00" u="1"/>
        <d v="2006-08-18T00:00:00" u="1"/>
        <d v="2006-09-14T00:00:00" u="1"/>
        <d v="2006-10-10T00:00:00" u="1"/>
        <d v="2006-12-02T00:00:00" u="1"/>
        <d v="2018-11-06T00:00:00" u="1"/>
        <d v="2006-06-28T00:00:00" u="1"/>
        <d v="2006-11-08T00:00:00" u="1"/>
        <d v="2006-12-04T00:00:00" u="1"/>
        <d v="2016-12-04T00:00:00" u="1"/>
        <d v="2018-11-08T00:00:00" u="1"/>
        <d v="2020-10-12T00:00:00" u="1"/>
        <d v="2017-12-04T00:00:00" u="1"/>
        <d v="2022-12-04T00:00:00" u="1"/>
        <d v="2006-08-22T00:00:00" u="1"/>
        <d v="2006-09-18T00:00:00" u="1"/>
        <d v="2011-11-10T00:00:00" u="1"/>
        <d v="2016-10-14T00:00:00" u="1"/>
        <d v="2016-12-06T00:00:00" u="1"/>
        <d v="2018-11-10T00:00:00" u="1"/>
        <d v="2020-10-14T00:00:00" u="1"/>
        <d v="2017-12-06T00:00:00" u="1"/>
        <d v="2022-12-06T00:00:00" u="1"/>
        <d v="2006-07-28T00:00:00" u="1"/>
        <d v="2006-08-24T00:00:00" u="1"/>
        <d v="2006-10-16T00:00:00" u="1"/>
        <d v="2006-11-12T00:00:00" u="1"/>
        <d v="2006-12-08T00:00:00" u="1"/>
        <d v="2016-12-08T00:00:00" u="1"/>
        <d v="2018-11-12T00:00:00" u="1"/>
        <d v="2017-12-08T00:00:00" u="1"/>
        <d v="2022-12-08T00:00:00" u="1"/>
        <d v="2006-11-14T00:00:00" u="1"/>
        <d v="2006-12-10T00:00:00" u="1"/>
        <d v="2011-12-10T00:00:00" u="1"/>
        <d v="2021-09-22T00:00:00" u="1"/>
        <d v="2018-11-14T00:00:00" u="1"/>
        <d v="2017-12-10T00:00:00" u="1"/>
        <d v="2022-10-18T00:00:00" u="1"/>
        <d v="2006-08-28T00:00:00" u="1"/>
        <d v="2005-09-24T00:00:00" u="1"/>
        <d v="2006-10-20T00:00:00" u="1"/>
        <d v="2006-11-16T00:00:00" u="1"/>
        <d v="2006-12-12T00:00:00" u="1"/>
        <d v="2017-12-12T00:00:00" u="1"/>
        <d v="2022-12-12T00:00:00" u="1"/>
        <d v="2006-08-30T00:00:00" u="1"/>
        <d v="2005-11-18T00:00:00" u="1"/>
        <d v="2006-11-18T00:00:00" u="1"/>
        <d v="2007-11-18T00:00:00" u="1"/>
        <d v="2006-12-14T00:00:00" u="1"/>
        <d v="2022-12-14T00:00:00" u="1"/>
        <d v="2006-11-20T00:00:00" u="1"/>
        <d v="2018-11-20T00:00:00" u="1"/>
        <d v="2006-09-30T00:00:00" u="1"/>
        <d v="2006-10-26T00:00:00" u="1"/>
        <d v="2006-11-22T00:00:00" u="1"/>
        <d v="2006-12-18T00:00:00" u="1"/>
        <d v="2018-11-22T00:00:00" u="1"/>
        <d v="2006-10-28T00:00:00" u="1"/>
        <d v="2006-11-24T00:00:00" u="1"/>
        <d v="2006-01-01T00:00:00" u="1"/>
        <d v="2007-01-01T00:00:00" u="1"/>
        <d v="2008-01-01T00:00:00" u="1"/>
        <d v="2015-01-01T00:00:00" u="1"/>
        <d v="2016-01-01T00:00:00" u="1"/>
        <d v="2017-01-01T00:00:00" u="1"/>
        <d v="2018-01-01T00:00:00" u="1"/>
        <d v="2019-01-01T00:00:00" u="1"/>
        <d v="2020-01-01T00:00:00" u="1"/>
        <d v="2006-10-30T00:00:00" u="1"/>
        <d v="2011-10-30T00:00:00" u="1"/>
        <d v="2006-01-03T00:00:00" u="1"/>
        <d v="2017-12-22T00:00:00" u="1"/>
        <d v="2008-01-03T00:00:00" u="1"/>
        <d v="2022-12-22T00:00:00" u="1"/>
        <d v="2018-01-03T00:00:00" u="1"/>
        <d v="2019-01-03T00:00:00" u="1"/>
        <d v="2006-11-28T00:00:00" u="1"/>
        <d v="2006-01-05T00:00:00" u="1"/>
        <d v="2006-02-01T00:00:00" u="1"/>
        <d v="2022-11-28T00:00:00" u="1"/>
        <d v="2016-01-05T00:00:00" u="1"/>
        <d v="2018-01-05T00:00:00" u="1"/>
        <d v="2006-11-30T00:00:00" u="1"/>
        <d v="2006-01-07T00:00:00" u="1"/>
        <d v="2016-12-26T00:00:00" u="1"/>
        <d v="2016-01-07T00:00:00" u="1"/>
        <d v="2006-02-05T00:00:00" u="1"/>
        <d v="2006-03-01T00:00:00" u="1"/>
        <d v="2016-01-09T00:00:00" u="1"/>
        <d v="2017-01-09T00:00:00" u="1"/>
        <d v="2006-12-30T00:00:00" u="1"/>
        <d v="2006-02-07T00:00:00" u="1"/>
        <d v="2016-01-11T00:00:00" u="1"/>
        <d v="2006-01-13T00:00:00" u="1"/>
        <d v="2006-02-09T00:00:00" u="1"/>
        <d v="2006-03-05T00:00:00" u="1"/>
        <d v="2006-04-01T00:00:00" u="1"/>
        <d v="2019-03-05T00:00:00" u="1"/>
        <d v="2006-01-15T00:00:00" u="1"/>
        <d v="2006-03-07T00:00:00" u="1"/>
        <d v="2006-04-03T00:00:00" u="1"/>
        <d v="2019-02-11T00:00:00" u="1"/>
        <d v="2017-04-03T00:00:00" u="1"/>
        <d v="2019-03-07T00:00:00" u="1"/>
        <d v="2006-01-17T00:00:00" u="1"/>
        <d v="2006-03-09T00:00:00" u="1"/>
        <d v="2006-04-05T00:00:00" u="1"/>
        <d v="2016-02-13T00:00:00" u="1"/>
        <d v="2020-01-17T00:00:00" u="1"/>
        <d v="2006-04-07T00:00:00" u="1"/>
        <d v="2016-02-15T00:00:00" u="1"/>
        <d v="2018-02-15T00:00:00" u="1"/>
        <d v="2019-02-15T00:00:00" u="1"/>
        <d v="2021-01-19T00:00:00" u="1"/>
        <d v="2022-01-19T00:00:00" u="1"/>
        <d v="2021-05-03T00:00:00" u="1"/>
        <d v="2006-01-21T00:00:00" u="1"/>
        <d v="2006-03-13T00:00:00" u="1"/>
        <d v="2006-04-09T00:00:00" u="1"/>
        <d v="2006-06-01T00:00:00" u="1"/>
        <d v="2019-01-21T00:00:00" u="1"/>
        <d v="2017-05-05T00:00:00" u="1"/>
        <d v="2020-04-09T00:00:00" u="1"/>
        <d v="2022-05-05T00:00:00" u="1"/>
        <d v="2006-01-23T00:00:00" u="1"/>
        <d v="2016-03-15T00:00:00" u="1"/>
        <d v="2017-04-11T00:00:00" u="1"/>
        <d v="2019-04-11T00:00:00" u="1"/>
        <d v="2006-03-17T00:00:00" u="1"/>
        <d v="2006-06-05T00:00:00" u="1"/>
        <d v="2005-07-01T00:00:00" u="1"/>
        <d v="2006-07-01T00:00:00" u="1"/>
        <d v="2019-01-25T00:00:00" u="1"/>
        <d v="2022-02-21T00:00:00" u="1"/>
        <d v="2006-04-15T00:00:00" u="1"/>
        <d v="2006-06-07T00:00:00" u="1"/>
        <d v="2016-03-19T00:00:00" u="1"/>
        <d v="2021-01-27T00:00:00" u="1"/>
        <d v="2016-04-15T00:00:00" u="1"/>
        <d v="2019-03-19T00:00:00" u="1"/>
        <d v="2020-03-19T00:00:00" u="1"/>
        <d v="2018-07-03T00:00:00" u="1"/>
        <d v="2006-04-17T00:00:00" u="1"/>
        <d v="2006-06-09T00:00:00" u="1"/>
        <d v="2006-07-05T00:00:00" u="1"/>
        <d v="2019-02-25T00:00:00" u="1"/>
        <d v="2018-04-17T00:00:00" u="1"/>
        <d v="2020-03-21T00:00:00" u="1"/>
        <d v="2020-04-17T00:00:00" u="1"/>
        <d v="2021-04-17T00:00:00" u="1"/>
        <d v="2006-01-31T00:00:00" u="1"/>
        <d v="2019-01-31T00:00:00" u="1"/>
        <d v="2017-03-23T00:00:00" u="1"/>
        <d v="2021-01-31T00:00:00" u="1"/>
        <d v="2017-04-19T00:00:00" u="1"/>
        <d v="2021-04-19T00:00:00" u="1"/>
        <d v="2018-06-11T00:00:00" u="1"/>
        <d v="2006-08-05T00:00:00" u="1"/>
        <d v="2017-04-21T00:00:00" u="1"/>
        <d v="2020-03-25T00:00:00" u="1"/>
        <d v="2020-04-21T00:00:00" u="1"/>
        <d v="2021-04-21T00:00:00" u="1"/>
        <d v="2021-05-17T00:00:00" u="1"/>
        <d v="2020-09-01T00:00:00" u="1"/>
        <d v="2006-06-15T00:00:00" u="1"/>
        <d v="2006-08-07T00:00:00" u="1"/>
        <d v="2018-04-23T00:00:00" u="1"/>
        <d v="2020-03-27T00:00:00" u="1"/>
        <d v="2019-04-23T00:00:00" u="1"/>
        <d v="2020-04-23T00:00:00" u="1"/>
        <d v="2021-04-23T00:00:00" u="1"/>
        <d v="2006-06-17T00:00:00" u="1"/>
        <d v="2017-03-29T00:00:00" u="1"/>
        <d v="2006-09-05T00:00:00" u="1"/>
        <d v="2005-10-01T00:00:00" u="1"/>
        <d v="2006-10-01T00:00:00" u="1"/>
        <d v="2020-10-01T00:00:00" u="1"/>
        <d v="2021-10-01T00:00:00" u="1"/>
        <d v="2006-07-15T00:00:00" u="1"/>
        <d v="2006-09-07T00:00:00" u="1"/>
        <d v="2016-04-27T00:00:00" u="1"/>
        <d v="2021-04-27T00:00:00" u="1"/>
        <d v="2020-05-23T00:00:00" u="1"/>
        <d v="2017-10-03T00:00:00" u="1"/>
        <d v="2019-10-03T00:00:00" u="1"/>
        <d v="2022-10-03T00:00:00" u="1"/>
        <d v="2006-06-21T00:00:00" u="1"/>
        <d v="2006-07-17T00:00:00" u="1"/>
        <d v="2006-10-05T00:00:00" u="1"/>
        <d v="2006-11-01T00:00:00" u="1"/>
        <d v="2021-04-29T00:00:00" u="1"/>
        <d v="2021-05-25T00:00:00" u="1"/>
        <d v="2011-11-01T00:00:00" u="1"/>
        <d v="2020-07-17T00:00:00" u="1"/>
        <d v="2020-10-05T00:00:00" u="1"/>
        <d v="2006-05-27T00:00:00" u="1"/>
        <d v="2006-06-23T00:00:00" u="1"/>
        <d v="2006-10-07T00:00:00" u="1"/>
        <d v="2006-11-03T00:00:00" u="1"/>
        <d v="2021-05-27T00:00:00" u="1"/>
        <d v="2021-07-19T00:00:00" u="1"/>
        <d v="2022-07-19T00:00:00" u="1"/>
        <d v="2019-09-11T00:00:00" u="1"/>
        <d v="2020-10-07T00:00:00" u="1"/>
        <d v="2006-07-21T00:00:00" u="1"/>
        <d v="2006-09-13T00:00:00" u="1"/>
        <d v="2017-05-29T00:00:00" u="1"/>
        <d v="2006-11-05T00:00:00" u="1"/>
        <d v="2018-05-29T00:00:00" u="1"/>
        <d v="2006-12-01T00:00:00" u="1"/>
        <d v="2020-05-29T00:00:00" u="1"/>
        <d v="2016-10-09T00:00:00" u="1"/>
        <d v="2022-09-13T00:00:00" u="1"/>
        <d v="2022-12-01T00:00:00" u="1"/>
        <d v="2006-06-27T00:00:00" u="1"/>
        <d v="2006-09-15T00:00:00" u="1"/>
        <d v="2006-12-03T00:00:00" u="1"/>
        <d v="2021-05-31T00:00:00" u="1"/>
        <d v="2018-11-07T00:00:00" u="1"/>
        <d v="2020-10-11T00:00:00" u="1"/>
        <d v="1986-12-05T00:00:00" u="1"/>
        <d v="2006-10-13T00:00:00" u="1"/>
        <d v="2019-09-17T00:00:00" u="1"/>
        <d v="2016-12-05T00:00:00" u="1"/>
        <d v="2017-12-05T00:00:00" u="1"/>
        <d v="2022-12-05T00:00:00" u="1"/>
        <d v="2006-07-27T00:00:00" u="1"/>
        <d v="2006-09-19T00:00:00" u="1"/>
        <d v="2006-10-15T00:00:00" u="1"/>
        <d v="2006-12-07T00:00:00" u="1"/>
        <d v="2018-11-11T00:00:00" u="1"/>
        <d v="2017-12-07T00:00:00" u="1"/>
        <d v="2022-12-07T00:00:00" u="1"/>
        <d v="2005-07-29T00:00:00" u="1"/>
        <d v="2007-07-29T00:00:00" u="1"/>
        <d v="2005-09-21T00:00:00" u="1"/>
        <d v="2006-09-21T00:00:00" u="1"/>
        <d v="2006-10-17T00:00:00" u="1"/>
        <d v="2006-12-09T00:00:00" u="1"/>
        <d v="2016-10-17T00:00:00" u="1"/>
        <d v="2019-10-17T00:00:00" u="1"/>
        <d v="2018-11-13T00:00:00" u="1"/>
        <d v="2006-09-23T00:00:00" u="1"/>
        <d v="2006-11-15T00:00:00" u="1"/>
        <d v="2011-10-19T00:00:00" u="1"/>
        <d v="2018-11-15T00:00:00" u="1"/>
        <d v="2021-10-19T00:00:00" u="1"/>
        <d v="2006-10-21T00:00:00" u="1"/>
        <d v="2006-11-17T00:00:00" u="1"/>
        <d v="2006-12-13T00:00:00" u="1"/>
        <d v="2016-12-13T00:00:00" u="1"/>
        <d v="2017-12-13T00:00:00" u="1"/>
        <d v="2005-09-27T00:00:00" u="1"/>
        <d v="2006-09-27T00:00:00" u="1"/>
        <d v="2007-09-27T00:00:00" u="1"/>
        <d v="2006-10-23T00:00:00" u="1"/>
        <d v="2005-11-19T00:00:00" u="1"/>
        <d v="2007-11-19T00:00:00" u="1"/>
        <d v="2006-12-15T00:00:00" u="1"/>
        <d v="2016-12-15T00:00:00" u="1"/>
        <d v="2018-11-19T00:00:00" u="1"/>
      </sharedItems>
    </cacheField>
    <cacheField name="N° compte" numFmtId="0">
      <sharedItems containsString="0" containsBlank="1" containsNumber="1" containsInteger="1" minValue="110000" maxValue="627000"/>
    </cacheField>
    <cacheField name="Intitulé" numFmtId="0">
      <sharedItems containsMixedTypes="1" containsNumber="1" containsInteger="1" minValue="0" maxValue="0" count="6">
        <s v="110. Report à nouveau"/>
        <n v="0"/>
        <s v=""/>
        <s v="627 Services bancaires et assimilés"/>
        <s v="6161. Assurance Multirisques"/>
        <s v="615. Entretien chaudières"/>
      </sharedItems>
    </cacheField>
    <cacheField name="Libellé de l'écriture" numFmtId="0">
      <sharedItems containsBlank="1" count="845">
        <s v="Report banque"/>
        <m/>
        <s v="Report exercice précédent"/>
        <s v="Contrat ENGIE P2 - P3"/>
        <s v="Hors contrat Entretien ENGIE"/>
        <s v="Contrat ENGIE P2 "/>
        <s v="Contrat ENGIE P2"/>
        <s v="ENGIE SAVELYS"/>
        <s v="Communs"/>
        <s v="Assurance Multirisques"/>
        <s v="Frais bancaires"/>
        <s v="Provision 2024 pour entretien "/>
        <s v="Provision 2024pour entretien "/>
        <s v="Report Provision 2021 pour entretien "/>
        <s v="Provision 2021 pour entretien "/>
        <s v="Provision 2022 pour entretien "/>
        <s v="Provision 2023 pour entretien "/>
        <s v="cotisation adispo janvier"/>
        <s v="acompte 2023"/>
        <s v="acompte chèque 2023"/>
        <s v="acompte chèque"/>
        <s v="Cotisation RC 2024"/>
        <s v="cotisation adispo avril"/>
        <s v="frais gestion banque"/>
        <s v="cotisation adispo juillet"/>
        <s v="cotisation adispo octobre"/>
        <s v="provision charges "/>
        <s v="acompte 2024"/>
        <s v="facture engie entretien 2024"/>
        <s v="acompte MARCHAND virement" u="1"/>
        <s v="acompte FABRI virement" u="1"/>
        <s v="acompte CASTEJON virement" u="1"/>
        <s v="acompte MABBOUX virement" u="1"/>
        <s v="acompte CLOUD chèque" u="1"/>
        <s v="acompte GAY-PAGEON chèque" u="1"/>
        <s v="acompte BALTER virement" u="1"/>
        <s v="acompte TOUFEKTSIAN virement" u="1"/>
        <s v="acompte GIORIA virement" u="1"/>
        <s v="acompte BLANC virement" u="1"/>
        <s v="acompte CELLA chèque" u="1"/>
        <s v="acompte CHANVILLARD virement" u="1"/>
        <s v="acompte BARTOLO chèque" u="1"/>
        <s v="acompte PINGLOT chèque" u="1"/>
        <s v="provision charges BERTHAUD" u="1"/>
        <s v="provision charges BERTHAUD virement" u="1"/>
        <s v="provision travaux BERTHAUD" u="1"/>
        <s v="provision travaux BERTHAUD virement" u="1"/>
        <s v="charges copro Roland 2024" u="1"/>
        <s v="charges copro Roland" u="1"/>
        <s v="Provision Gontier" u="1"/>
        <s v="R13-Remise chèques Glénat / Robiani" u="1"/>
        <s v="Vente Guide Fac n°1008 CRL" u="1"/>
        <s v="acompte charges GIORIA virement" u="1"/>
        <s v="Rembt frais chèque n°0529706" u="1"/>
        <s v="Vente Guide Fac n°1012 LIB DESCOURS" u="1"/>
        <s v="Facture eau n° 6543" u="1"/>
        <s v="Provision Exercice 2018 Castejon" u="1"/>
        <s v="Provision Exercice 2019 Castejon" u="1"/>
        <s v="solde BERTHAUD exercice 2017" u="1"/>
        <s v="Solde CASTEJON exercice 2017" u="1"/>
        <s v="Provision CHANVILLARD virement" u="1"/>
        <s v="Provision TOUFEKSTIAN virement" u="1"/>
        <s v="Provision charges ROLAND" u="1"/>
        <s v="Ass MAIF 2006" u="1"/>
        <s v="PINGLOT Report exercice précédent" u="1"/>
        <s v="Régularisation compte BALTER" u="1"/>
        <s v="Provison BERTHAUD exercice 2018" u="1"/>
        <s v="Déclaration TVA 2006 régularisée" u="1"/>
        <s v="Vente Guide Fac n°1014 HENRI JOEL RIO" u="1"/>
        <s v="provisions TOUKESTIAN 2022" u="1"/>
        <s v="Vente Guide Fac n°1087 ZOUM ZOUM" u="1"/>
        <s v="Vente Guide Fac n°1054 LIB CORDELIERS" u="1"/>
        <s v="Entretien espaces communs" u="1"/>
        <s v="Solde LOPEZ 2017 et provision 2018" u="1"/>
        <s v="Avoir du ENGIE sur entretien 2021" u="1"/>
        <s v="acompte CELLA chèque virement" u="1"/>
        <s v="provision Chq BNP 6266250" u="1"/>
        <s v="Vente Guide Fac n°1059 PASSEURS TEXTES" u="1"/>
        <s v="R29-Provision charges CREMILLIEUX chq LBP 9719010" u="1"/>
        <s v="Achat - avances" u="1"/>
        <s v="CHANVILLARD Report exercice précédent" u="1"/>
        <s v="MABBOUX provision 2018" u="1"/>
        <s v="Vente de guide" u="1"/>
        <s v="Provision 2018" u="1"/>
        <s v="Rembt frais chèque n°0529707" u="1"/>
        <s v="transfert provision entretien sur compte GIORIA" u="1"/>
        <s v="Servi" u="1"/>
        <s v="Remise de chèques" u="1"/>
        <s v="Règlt facture chauffage" u="1"/>
        <s v="Règ prov 1er T ch courantes" u="1"/>
        <s v="Règlt facture diagnostic" u="1"/>
        <s v="Vente Guide Fac n°1070 GOUOT" u="1"/>
        <s v="Vente Guide Fac n°1004 LARUE NATHALIE" u="1"/>
        <s v="Facture n° + reprise acompte" u="1"/>
        <s v="SALAIRE VRT TINTIN" u="1"/>
        <s v="Provision charges Chq LBP 9719005" u="1"/>
        <s v="acompte charges BERTHAUD virement" u="1"/>
        <s v="Acompte charges CASTEJON virement" u="1"/>
        <s v="Achat étude pour rédac guide - Fac n°D12-2008" u="1"/>
        <s v="R6-CREMILLIEUX Solde exercice 2018" u="1"/>
        <s v="Vente Guide Fac n°1032 HALL LIVRE" u="1"/>
        <s v="Régularisation compte MABBOUX" u="1"/>
        <s v="CREMILLIEUX" u="1"/>
        <s v="Solde exercice 2016 et provision 2017 TOUFEKSTIAN" u="1"/>
        <s v="provisions GAY-PAGEON 2022" u="1"/>
        <s v="Provision et solde BARTOLO chq LBP 4499012" u="1"/>
        <s v="Facture asc n°" u="1"/>
        <s v="acompte Glenat" u="1"/>
        <s v="Règ 1T Jean-Marie/Daniela" u="1"/>
        <s v="remise Provision CELLA chq LBP 0709010" u="1"/>
        <s v="Appel prov 2è T ch travaux" u="1"/>
        <s v="Appel prov 3è T ch travaux" u="1"/>
        <s v="Règ fac n°4369 ch 7654328" u="1"/>
        <s v="Provision CASTEJON Chq BNP 3428922" u="1"/>
        <s v="frais bancaires juillet 2017" u="1"/>
        <s v="Vente Guide Fac n°1094 BRAYAUDS DDMDT 63" u="1"/>
        <s v="Provision et solde GAY-PAGEON BRA 1000247" u="1"/>
        <s v="Provision MOLUS chq BPA 1013 9/10/2016" u="1"/>
        <s v="Solde du compte ROBIANI" u="1"/>
        <s v="Remise chéque LORDIER BPRA 0131008" u="1"/>
        <s v="PINGLOT" u="1"/>
        <s v="Vente Guide Fac n°1057 PIJ REZE CENTRE" u="1"/>
        <s v="Versement 2è acompte facture edition guide" u="1"/>
        <s v="Solde exercice MABBOUX Chq BNP 6266249" u="1"/>
        <s v="Provision chq BPA 1013 9/10/2016" u="1"/>
        <s v="Clôture du DAT" u="1"/>
        <s v="Impression Guide Fac n°2006047" u="1"/>
        <s v="Transfert DAT " u="1"/>
        <s v="remise Provision GLENAT chq CA 4213144" u="1"/>
        <s v="Solde exercice CELLA Chq LBP 166405016" u="1"/>
        <s v="Remise chèques" u="1"/>
        <s v="Règ T3 nettoyage chs 7654329" u="1"/>
        <s v="Règlt extincteurs" u="1"/>
        <s v="Règlt trav 1 trim" u="1"/>
        <s v="Vente Guide Fac n°1033 CULTURA SODIVAL" u="1"/>
        <s v="Provision BALTER virement" u="1"/>
        <s v="Paiement par CB" u="1"/>
        <s v="Acompte charges CASTEJON" u="1"/>
        <s v="R26-Provision charges GLENAT" u="1"/>
        <s v="Vente Guide Fac n°1006 LOISIRS ET CULTURE" u="1"/>
        <s v="Acompte charges 2022 " u="1"/>
        <s v="Solde CREMILLIEUX exercice 2017 et Provision 2018 LBP 7578022" u="1"/>
        <s v="Vente Guide Fac n°1049 IRMA" u="1"/>
        <s v="Vente Guide Fac n°1096 IMBERT" u="1"/>
        <s v="Règ fac GDF chèq n°7654322" u="1"/>
        <s v="Remboursement assurance virement" u="1"/>
        <s v="Rembourseùant assurance virement" u="1"/>
        <s v="cotisation dupont" u="1"/>
        <s v="Acompte charges 2022 Gay-Pageon" u="1"/>
        <s v="CREMILLIEUX Solde exercice 2018" u="1"/>
        <s v="provisions charges 2022" u="1"/>
        <s v="Règlt fac chauffage ch 7654330" u="1"/>
        <s v="Timbres" u="1"/>
        <s v="acompte charges 2022 Mabboux" u="1"/>
        <s v="Chèque n° 7654321" u="1"/>
        <s v="Ach. poignée CREUSTORAMA" u="1"/>
        <s v="Réglements ENGIE SAVELYS 1871,45" u="1"/>
        <s v="reglt gaz" u="1"/>
        <s v="Remise de chèques FABRI" u="1"/>
        <s v="Signalisation Parkings" u="1"/>
        <s v="TOUFEKSTIAN Report exercice précédent" u="1"/>
        <s v="Régularisation compte TOUFEKSTIAN" u="1"/>
        <s v="Acompte charges 2022 Toufekstian" u="1"/>
        <s v="Vente Guide Fac n°1043 ASS CAROTTE PROD" u="1"/>
        <s v="Facture non reçue" u="1"/>
        <s v="Paiement fac eau n°6685" u="1"/>
        <s v="solde BERTHAUD exercice 2017 CA 3288682" u="1"/>
        <s v="Vente Guide Fac n°1058 RAYER" u="1"/>
        <s v="Vente de guide à la librairire X - Fac n°10001" u="1"/>
        <s v="Acompte charges FABRI" u="1"/>
        <s v="Vente Guide Fac n°1020 HALL LVRE" u="1"/>
        <s v="subvention mairie" u="1"/>
        <s v="Facture eau n° 6685" u="1"/>
        <s v="Facture travaux non reçue" u="1"/>
        <s v="Don…" u="1"/>
        <s v="Remise Provision RLOAND chq LCL 7913120" u="1"/>
        <s v="Solde CASTEJON exercice 2017 BNP 2547213" u="1"/>
        <s v="Réalisation travaux" u="1"/>
        <s v="Réalisation règlt copro" u="1"/>
        <s v="Solde 2021 Compte LOPEZ" u="1"/>
        <s v="FABRI Solde 2017 Acompte 2018 LBP 3430040" u="1"/>
        <s v="Avances travaux" u="1"/>
        <s v="Frais bancaires juillet" u="1"/>
        <s v="Provision CELLA chq LBP 6691032" u="1"/>
        <s v="acompteCLOUD chèque" u="1"/>
        <s v="Appel prov 1er T ch travaux" u="1"/>
        <s v="Remise chèques Castejon/Cloud/Berthaud" u="1"/>
        <s v="Acompte 2018 Castejon" u="1"/>
        <s v="Contrôle réseau EU virement" u="1"/>
        <s v="Entretien chaudières" u="1"/>
        <s v="correction comptable" u="1"/>
        <s v="Provision Chanvillard Chq CE 7703624" u="1"/>
        <s v="Trim 3 nettoyage locaux n°136" u="1"/>
        <s v="Facture asc n°444587" u="1"/>
        <s v="remise cheque cotis+licences" u="1"/>
        <s v="Utilisation fonds travaux" u="1"/>
        <s v="Règ prov 4è T ch cour. Dan. Fran" u="1"/>
        <s v="Prélevement frais bancaires du 2eme trimestre" u="1"/>
        <s v="Prélevement frais bancaires du 3eme trimestre" u="1"/>
        <s v="Prélevement frais bancaires du 4eme trimestre" u="1"/>
        <s v="Banque 2ème trimestre" u="1"/>
        <s v="Banque 3ème trimestre" u="1"/>
        <s v="Banque 4ème trimestre" u="1"/>
        <s v="Provision charges CLOUD" u="1"/>
        <s v="Matériels" u="1"/>
        <s v="Vente château" u="1"/>
        <s v="provision MABBOUX Chq LBP 133548006" u="1"/>
        <s v="Provision GLENAT chq CE 8616050" u="1"/>
        <s v="Vente Guide Fac n°1023 LIB COLBERT" u="1"/>
        <s v="Cotisation 2021" u="1"/>
        <s v="Paiement factures" u="1"/>
        <s v="Castorama - aménagement bureau" u="1"/>
        <s v="Facture Chauffage" u="1"/>
        <s v="transfert provision lopez entretien sur compte GIORIA" u="1"/>
        <s v="Régularisation compte FABRI" u="1"/>
        <s v="Règ fac n°118 ch 7654338" u="1"/>
        <s v="Entretien réseaux EU communs" u="1"/>
        <s v="Provision et solde LOPEZ LCL 8123128" u="1"/>
        <s v="Trim 4 net. locaux fac non parv" u="1"/>
        <s v="Abt 4 mois officiel Fac n°063652 - CB" u="1"/>
        <s v="Avances trésorerie" u="1"/>
        <s v="Règlt trav 2 trim" u="1"/>
        <s v="remise 35 Provision CLOUD chq CA " u="1"/>
        <s v="Achat vignette La Poste" u="1"/>
        <s v="Règlt 2 appels prov 1er trim" u="1"/>
        <s v="Vente Guide Fac n°1061 LIB TSCHANN" u="1"/>
        <s v="Vente Guide Fac n°1035 TEMPS RETROUVE" u="1"/>
        <s v="provision CASTEJON Chq BNP 6266250 23/3/16" u="1"/>
        <s v="Provision 2018 BERTHAUD" u="1"/>
        <s v="Règlt appel de prov 1er trim." u="1"/>
        <s v="Vente Guide Fac n°1044 CIIJ AUDOIS" u="1"/>
        <s v="Provision et solde LORDIER BP 0130875" u="1"/>
        <s v="Provision ROBIANI chq BP 0001034" u="1"/>
        <s v="Taxe foncière" u="1"/>
        <s v="Provision charges Chq BRA 1000307" u="1"/>
        <s v="Rembt frais Chèque n° 0529704" u="1"/>
        <s v="Virement solde exercice TOUFEKSIAN " u="1"/>
        <s v="Assurance RC" u="1"/>
        <s v="acompte charges 2022 GIORIA" u="1"/>
        <s v="R28-Provision charges ROLAND" u="1"/>
        <s v="Règlt appel de prov 3e T" u="1"/>
        <s v="Provision CLOUD chq CA 3273250" u="1"/>
        <s v="Appel de prov. 2è trimestre" u="1"/>
        <s v="Appel de prov. 3è trimestre" u="1"/>
        <s v="Appel de prov. 4è trimestre" u="1"/>
        <s v="Placement en DAT" u="1"/>
        <s v="Facture Engie entretien 2021" u="1"/>
        <s v="Rbt Prise en charge assurance RC" u="1"/>
        <s v="Cotisation janvier" u="1"/>
        <s v="Provision charges Chq LBP 9739021" u="1"/>
        <s v="Provision charges courantes virement" u="1"/>
        <s v="Solde exercice Chq LBP 3430010" u="1"/>
        <s v="Provision charges chq BRA 1000318" u="1"/>
        <s v="Provision charges chq LBP 9719010" u="1"/>
        <s v="licence 2011" u="1"/>
        <s v="R25-Acompte charges FABRI" u="1"/>
        <s v="Rembt frais Chèque n° 0529702" u="1"/>
        <s v="Acompte 2018 CHANVILLARD" u="1"/>
        <s v="livre" u="1"/>
        <s v="R2- Provision 2018 BERTHAUD" u="1"/>
        <s v="R7 -Remise chèques Gay/Mabboux/Lopez" u="1"/>
        <s v="Vente Guide Fac n°1088 ORIGINAL DUB MASTER" u="1"/>
        <s v="R25-Provision charges GAY-PAGEON" u="1"/>
        <s v="Provision FABRI chq LBP 3430032" u="1"/>
        <s v="Vente Guide Fac n°1077 PEREAU" u="1"/>
        <s v="Provision FABRI LBP 3430023 6/12/2016" u="1"/>
        <s v="Facture Engie entretien 2022" u="1"/>
        <s v="Provision 2018 MABBOUX SG 0000314" u="1"/>
        <s v="Paiement par CB - Creustorama" u="1"/>
        <s v="Fac trim 2 nettoyage n°118" u="1"/>
        <s v="Règ assur - Chèq n° 7654321" u="1"/>
        <s v="Provision travaux" u="1"/>
        <s v="Vente Guide Fac n°1027 ECOLE MUS DANSE" u="1"/>
        <s v="Provision charges virement" u="1"/>
        <s v="Provision MABBOUX virement" u="1"/>
        <s v="Vente Guide Fac n°1076 PUITS DU JOUR" u="1"/>
        <s v="Solde exercice BERTHAUD Chq CA 1382709" u="1"/>
        <s v="Report à nouveau" u="1"/>
        <s v="virginie cheq 256" u="1"/>
        <s v="Cotisation annuelle ANCC" u="1"/>
        <s v="Provision LORDIER BP 0130875" u="1"/>
        <s v="CASTEJON" u="1"/>
        <s v="FABRI" u="1"/>
        <s v="Sub HP payé par virt" u="1"/>
        <s v="TOUFEKSTIAN" u="1"/>
        <s v="Provision CLOUD chq CA 3273222" u="1"/>
        <s v="Provision TOUJEKTSIAN virement Banque" u="1"/>
        <s v="R4- GLENAT provision 2018" u="1"/>
        <s v="Répartition fin exercice" u="1"/>
        <s v="Paiement fac trim 3" u="1"/>
        <s v="fact eau annee" u="1"/>
        <s v="Remboursement assurance " u="1"/>
        <s v="Rembourseùant assurance " u="1"/>
        <s v="Vente Guide Fac n°1018 LIB FORUM" u="1"/>
        <s v="Vente Guide Fac n°1039 LIB FORUM" u="1"/>
        <s v="Solde 2017 LORDIER BPRA 0131008" u="1"/>
        <s v="provison charges 2022" u="1"/>
        <s v="Règ taxe foncière ch 7654331" u="1"/>
        <s v="Achat ampoules" u="1"/>
        <s v="Provision Mabboux Chq LBP 3548013 31/12/16" u="1"/>
        <s v="Provison CLOUD CA 3273215 8/12/16" u="1"/>
        <s v="Provision charges PINGLOT" u="1"/>
        <s v="Avances sur travaux" u="1"/>
        <s v="Régularisation compte LORDIER" u="1"/>
        <s v="Règ prov 3è T ch travaux copro" u="1"/>
        <s v="R6- CREMILLIEUX Provision exercice 2019" u="1"/>
        <s v="Provision BERTHAUD chq CA 3288671" u="1"/>
        <s v="Total régularisation compta" u="1"/>
        <s v="Acompte 40 %" u="1"/>
        <s v="Règ 2T Jean-Marie Daniela Fran." u="1"/>
        <s v="Vente Guide Fac n°1047 STEINMETZ" u="1"/>
        <s v="Provision LOPEZ chq LCL 5655532" u="1"/>
        <s v="Provision GAY-PAGEON BRA 1000247" u="1"/>
        <s v="Provision CLOUD Chq CA 0753353 9/3/16" u="1"/>
        <s v="cotisations 2011" u="1"/>
        <s v="Frais bancaires janvier 2017" u="1"/>
        <s v="MABBOUX Report exercice précédent" u="1"/>
        <s v="Géraldine - Paiement avances" u="1"/>
        <s v="BARTOLO Report exercice précédent" u="1"/>
        <s v="Règ fac reg copro ch 7654324" u="1"/>
        <s v="Vente Adeline -Remb avances" u="1"/>
        <s v="Provision CREMILLIEUX chq LBP 9719030" u="1"/>
        <s v="Provision entretien" u="1"/>
        <s v="Provision Chq LBP 3548013" u="1"/>
        <s v="Provision charges chq CM 6041934" u="1"/>
        <s v="cotisations" u="1"/>
        <s v="R27-Provision charges CHANVILLARD" u="1"/>
        <s v="Remise 5 chèques Castejon/Cloud/Berthaud" u="1"/>
        <s v="Vente Guide Fac n°1037 COLON THIERRY" u="1"/>
        <s v="ANCC" u="1"/>
        <s v="LORDIER Report exercice précédent" u="1"/>
        <s v="Acompte 50 %" u="1"/>
        <s v="Solde exercice 2018 chq LBP 8578027" u="1"/>
        <s v="Vente Guide Fac n°1045 ECOLE ATLA" u="1"/>
        <s v="Régularisation compte CLOUD" u="1"/>
        <s v="CHANVILLARD" u="1"/>
        <s v="Vente Guide Fac n°1019 MAIRIE HENNEBONT" u="1"/>
        <s v="Vente Guide Fac n°1050 MAIRIE HENNEBONT" u="1"/>
        <s v="Provision CREMILLIEUX LBP " u="1"/>
        <s v="Provision Virement TOUFEKSTIAN 22/3/16" u="1"/>
        <s v="Versement 1er acompte facture edition guide" u="1"/>
        <s v="Situation du Compte au 1er janvier" u="1"/>
        <s v="acompte charges 2022 GONTIER" u="1"/>
        <s v="Intérêts/Frais" u="1"/>
        <s v="Provision RLOAND chq LCL 7913120" u="1"/>
        <s v="Provision ROLAND chq LCL 7913120" u="1"/>
        <s v="Etui Ecobbok RAJA n°535277" u="1"/>
        <s v="Provision charges TOUFEKSTIAN virement" u="1"/>
        <s v="R12- Remise chèques Glénat / Robiani" u="1"/>
        <s v="Vente Guide Fac n°1053 TORCATIS" u="1"/>
        <s v="Remise chq GAY PAGEON chq BRA 1000265" u="1"/>
        <s v="Hors contrat" u="1"/>
        <s v="Règlt 2ème trim" u="1"/>
        <s v="Vente Guide Fac n°1074 KAEPPELIN" u="1"/>
        <s v="Provision PINGLOT chèque LBP 9509003" u="1"/>
        <s v="Provision pour entretien " u="1"/>
        <s v="Règ prov Francoise 1er T" u="1"/>
        <s v="GAY-PAGEON" u="1"/>
        <s v="acompte charges 2022 Glenat" u="1"/>
        <s v="Remboursement" u="1"/>
        <s v="provision CASTEJON Chq BNP 6266250" u="1"/>
        <s v="Provision exercice 2019 LBP 8578028" u="1"/>
        <s v="Solde 2017 et Provision 2017 LBP 7725005" u="1"/>
        <s v="Solde 2017 et Provision 2018 LBP 7725005" u="1"/>
        <s v="Acompte charges FABRI virement" u="1"/>
        <s v="Provision charges MABBOUX virement" u="1"/>
        <s v="Provision charges MABBOUX" u="1"/>
        <s v="Achat mobiliers" u="1"/>
        <s v="Remise Lopez/Castejon/Berthaud/Crémilllieux" u="1"/>
        <s v="INPI Env Soleau CB" u="1"/>
        <s v="Contrat ENGIE SAVELYS P2 - P3" u="1"/>
        <s v="Règlement Assurance RC Chq 544102" u="1"/>
        <s v="MABBOUX" u="1"/>
        <s v="Provision BLANC virement" u="1"/>
        <s v="Provision FABRI virement" u="1"/>
        <s v="Provision LOPEZ virement" u="1"/>
        <s v="provisions CASTEJON 2022" u="1"/>
        <s v="R18-Provision CASTEJON Chq BNP 3428922" u="1"/>
        <s v="Régularisation compte CREMILIEUX" u="1"/>
        <s v="Cotisation ADISPO " u="1"/>
        <s v="Provision CLOUD chq 7342097 CA " u="1"/>
        <s v="Règ fac piscine eau chq 7654337" u="1"/>
        <s v="Contrat ENGIE SAVELYS P2" u="1"/>
        <s v="Provision charges GLENAT" u="1"/>
        <s v="Acompte versé" u="1"/>
        <s v="Règ prov 2è T ch courantes" u="1"/>
        <s v="Règ prov 3è T ch courantes" u="1"/>
        <s v="Règ prov 4è T ch courantes" u="1"/>
        <s v="Acompte charges CREMILLIEUX" u="1"/>
        <s v="Virement du Livret A sur DAV" u="1"/>
        <s v="R28-Provision charges ROLAND Chq LCL 1803631" u="1"/>
        <s v="Provisions pour entretien " u="1"/>
        <s v="CASTEJON acompte 2022" u="1"/>
        <s v="Facture eau" u="1"/>
        <s v="Vente Guide Fac n°1068 DOMINICAINS " u="1"/>
        <s v="Provision CASTEJON chq BNP 9860083" u="1"/>
        <s v="Contrat ENGIE SAVELYS P3" u="1"/>
        <s v="Provision CREMILLIEUX" u="1"/>
        <s v="Règ prov 1er T ch travaux" u="1"/>
        <s v="Vente Guide Fac n°1095 LA CUIVRERIE" u="1"/>
        <s v="Virement sur livret A" u="1"/>
        <s v="CREMILLIEUX Report exercice précédent" u="1"/>
        <s v="BERTHAUD Solde exercice 2018" u="1"/>
        <s v="BERTHAUD Report exercice précédent" u="1"/>
        <s v="Ecritures résultat de l'exercice" u="1"/>
        <s v="R31-Provision charges LOPEZ chq LCL 7940440" u="1"/>
        <s v="CELLA" u="1"/>
        <s v="LORDIER" u="1"/>
        <s v="Règlt clients" u="1"/>
        <s v="Règ prov Daniela/Adeline 1T" u="1"/>
        <s v="Provision exercice 2019" u="1"/>
        <s v="Régularisation compte BARTOLO" u="1"/>
        <s v="Vente Guide Fac n°1038 PROASKAT" u="1"/>
        <s v="Vente Guide Fac n°1075 LIBRALIRE" u="1"/>
        <s v="Entretien assainissement chq 5441006" u="1"/>
        <s v="TOUFEKSTIAN Provision exercice 2019" u="1"/>
        <s v="A nouveaux" u="1"/>
        <s v="Travaux sur communs" u="1"/>
        <s v="Règ fac EDF ch 7654325" u="1"/>
        <s v="Provision CASTEJON Chq BNP 9860074" u="1"/>
        <s v="R3-MABBOUX provision 2018" u="1"/>
        <s v="Vente Guide Fac n°1085 MUSIQUE A OUIR" u="1"/>
        <s v="provision Chq LBP 133548006" u="1"/>
        <s v="Frais d'affranchissement" u="1"/>
        <s v="Provision charges CASTEJON" u="1"/>
        <s v="R30-Provision charges GAY-PAGEON Chq BRA 1000318" u="1"/>
        <s v="R31-Provision charges GAY-PAGEON Chq BRA 1000318" u="1"/>
        <s v="solde exercice CHANVILLARD CE 5478887" u="1"/>
        <s v="Provision GLENAT chq CA 4213144" u="1"/>
        <s v="Provision et solde GLENAT chq CA 7042016" u="1"/>
        <s v="Vente Guide Fac n°1001 ADDM53" u="1"/>
        <s v="Reglement ENGIE SAVELYS 2017" u="1"/>
        <s v="Trim 1 nettoyage locaux" u="1"/>
        <s v="Trim 2 nettoyage locaux" u="1"/>
        <s v="Trim 3 nettoyage locaux" u="1"/>
        <s v="Contrat ENGIE SAVELYS P2 seulement" u="1"/>
        <s v="Solde exercice 2018 chq BPRA 0001149" u="1"/>
        <s v="Facture 4ème trim" u="1"/>
        <s v="Apport pour compte banque" u="1"/>
        <s v="Provision Exercice 2019 BERTHAUD" u="1"/>
        <s v="Achat fourn. Surcouf, Bruneau, Auchan" u="1"/>
        <s v="CLOUD" u="1"/>
        <s v="Utilisation avance pour RC" u="1"/>
        <s v="Provision BERTHAUD Chq CA 5228216" u="1"/>
        <s v="Solde compte LOPEZ" u="1"/>
        <s v="R8 -Remise chèques Gay/Mabboux/Lopez" u="1"/>
        <s v="Remise CLOUD" u="1"/>
        <s v="reglt electricite" u="1"/>
        <s v="Provision charges GAY-PAGEON" u="1"/>
        <s v="Provision exercice 2019 chq BPRA 0001150" u="1"/>
        <s v="Entretien réseaux EU communs virement" u="1"/>
        <s v="Vente Guide Fac n°1082 BOSQ" u="1"/>
        <s v="charges sur CEA" u="1"/>
        <s v="Appel prov 2è T ch courantes" u="1"/>
        <s v="Appel prov 3è T ch courantes" u="1"/>
        <s v="Appel prov 4è T ch courantes" u="1"/>
        <s v="provisions CREMILLIEUX / GAY-PAGEON 2022" u="1"/>
        <s v="Provison et solde CLOUD CA 3273215 8/12/16" u="1"/>
        <s v="Paiement 4 appel prov" u="1"/>
        <s v="Assurance RC AVIVA chq n° 5441002" u="1"/>
        <s v="Office Dépôt Fac 20051118/53/02/261" u="1"/>
        <s v="Appels de charges 2e trim" u="1"/>
        <s v="R1-Provision Exercice 2018 Castejon" u="1"/>
        <s v="Règlt charges 2e trim" u="1"/>
        <s v="Facture EDF n°4362" u="1"/>
        <s v="Facture eau n°6595" u="1"/>
        <s v="Facture  EDF n°4364" u="1"/>
        <s v="Facture EDF n°4369" u="1"/>
        <s v="Vente Guide Fac n°1098 COLAS" u="1"/>
        <s v="Règlt charges 3e trim" u="1"/>
        <s v="Facture eau N°" u="1"/>
        <s v="Subvention projet à recevoir HP" u="1"/>
        <s v="Appels de charges 3e trim" u="1"/>
        <s v="Vente Guide Fac n°1066 ADDIM DROME" u="1"/>
        <s v="R17-Provision PINGLOT chèque LBP 9509003" u="1"/>
        <s v="Rompu de répartition" u="1"/>
        <s v="ROBIANI Report exercice précédent" u="1"/>
        <s v="Régularisation compte LORDIER Chq 5441010" u="1"/>
        <s v="Solde exercice 2016 MABBOUX chqLBP 3548012" u="1"/>
        <s v="Vente Guide Fac n°1090 VUE VALSE VENUS" u="1"/>
        <s v="Avocat DJIAN n°05/039" u="1"/>
        <s v="provisions charges 2022 BLANC" u="1"/>
        <s v="Régularisation compte LOPEZ" u="1"/>
        <s v="Appels de charges 4e trim" u="1"/>
        <s v="Répartition " u="1"/>
        <s v="R16-Solde charges excercice 2019 - vente" u="1"/>
        <s v="Vente Guide Fac n°1055 ART MALIN" u="1"/>
        <s v="Facture n°" u="1"/>
        <s v="Règlt Chèque n° 0529710" u="1"/>
        <s v="Solde 2017 et Provision GLENAT chq CA 2176998" u="1"/>
        <s v="Acompte charges 2022 Castejon" u="1"/>
        <s v="Provision charges CASTEJON virement" u="1"/>
        <s v="LOCATION AVIS MINIBUS" u="1"/>
        <s v="Règlt" u="1"/>
        <s v="Régularisation compte ROBIANI" u="1"/>
        <s v="Règlt appel de charges" u="1"/>
        <s v="Facture n°4523 refonte RC" u="1"/>
        <s v="FOURNITURE CHEQUE ODDOS" u="1"/>
        <s v="Remise de chèque (vente Adiam 95" u="1"/>
        <s v="GLENAT" u="1"/>
        <s v="Régularisation compte CELLA" u="1"/>
        <s v="Provision BERTHAUD virement" u="1"/>
        <s v="Provision CASTEJON virement" u="1"/>
        <s v="CLOUD Solde exercice 2018" u="1"/>
        <s v="Contrat ENGIE SAVELYS 2017" u="1"/>
        <s v="R18-Provision BERTHAUD Chq CA 5228216" u="1"/>
        <s v="Virement TOUFEKTSIAN " u="1"/>
        <s v="Provision charges Chq LBP 0409011" u="1"/>
        <s v="PBA Fac n° F0604105" u="1"/>
        <s v="provision BARTOLO Chq LBP 155615002 9/3/16" u="1"/>
        <s v="solde 2021 Virement" u="1"/>
        <s v="Provision charges BALTER" u="1"/>
        <s v="Vente Guide Fac n°1080 FORM. CREATION" u="1"/>
        <s v="Vente Guide Fac n°1034 LIB MAUPETIT" u="1"/>
        <s v="Vente Guide Fac n°1040 LIB MAUPETIT" u="1"/>
        <s v="Plaque parkings privés" u="1"/>
        <s v="provision MABBOUX Chq LBP 133548006 9/3/16" u="1"/>
        <s v="provision Chq LBP 155615002" u="1"/>
        <s v="Vente Guide Fac n°1007 ARTS VIVANTS" u="1"/>
        <s v="cheque n" u="1"/>
        <s v="Règlt trop perçu" u="1"/>
        <s v="Provision CLOUD chq CA " u="1"/>
        <s v="Travaux de peintures parkings communs virement" u="1"/>
        <s v="Contrôle réseau EU" u="1"/>
        <s v="Assurance RC chq n° " u="1"/>
        <s v="Provision GAY-PAGEON virement" u="1"/>
        <s v="Trav piscine 40 % ROIS PISC" u="1"/>
        <s v="Vente Guide Fac n°1092 REGIE 2C " u="1"/>
        <s v="R25-Acompte charges CASTEJON" u="1"/>
        <s v="Balter" u="1"/>
        <s v="Provision mabboux Chq LBP 3548012 " u="1"/>
        <s v="Remplissage piscine fac 90" u="1"/>
        <s v="Publication JO Modif Chq n°0529708" u="1"/>
        <s v="Contrat SAVELYS P2" u="1"/>
        <s v="Contrat SAVELYS P3" u="1"/>
        <s v="Report banque 593,82" u="1"/>
        <s v="R29-Provision charges CREMILLIEUX" u="1"/>
        <s v="R11- BARTOLO Solde exercice 2018" u="1"/>
        <s v="assurance 2012 chequeXX" u="1"/>
        <s v="Provision chq BPA 1013" u="1"/>
        <s v="Achat petites fournitures" u="1"/>
        <s v="Vente Guide Fac n°1067 YVOREL" u="1"/>
        <s v="Report excercice" u="1"/>
        <s v="Vente Guide Fac n°1065 CROIZAT" u="1"/>
        <s v="R9- Remise chèques Fabri" u="1"/>
        <s v="Hors contrat ENGIE" u="1"/>
        <s v="Variation de stocks" u="1"/>
        <s v="Régularisation erreur saisie" u="1"/>
        <s v="Entretien réseaux communs" u="1"/>
        <s v="R25-Provision GAY-PAGEON/CLOUD/CREMILLIEUX" u="1"/>
        <s v="Règlement ENGIE SAVALYS virement" u="1"/>
        <s v="Provision charges BALTER virement" u="1"/>
        <s v="Paiement remplissage pisc." u="1"/>
        <s v="Chèque Berthaud 256321" u="1"/>
        <s v="Provision CELLA chq LBP 0709010" u="1"/>
        <s v="Règlt CB" u="1"/>
        <s v="Versement du compte PAYPAL" u="1"/>
        <s v="Remise de chèques (2 ventes dont Monnier)" u="1"/>
        <s v="Acompte charges 2022" u="1"/>
        <s v="Vente Guide Fac n°1017 ADIAM 83" u="1"/>
        <s v="Appel de prov. 1er trimestre" u="1"/>
        <s v="Régularisation compte CASTEJON" u="1"/>
        <s v="Chèque n°0529703" u="1"/>
        <s v="Provision BERTHAUD CA 1382719" u="1"/>
        <s v="Vente Guide Fac n°1086 LE RAT DES VILLES" u="1"/>
        <s v="Reglement entretien SAVELYS" u="1"/>
        <s v="Remise chq GLENAT chq CA 2176998" u="1"/>
        <s v="Vente Guide Fac n°1011 IUT SENART" u="1"/>
        <s v="Vente Guide Fac n°1024 COLIBRIJE" u="1"/>
        <s v="LOPEZ" u="1"/>
        <s v="Règ CB Ampoules Creustorama" u="1"/>
        <s v="provision BARTOLO Chq LBP 155615002" u="1"/>
        <s v="Assurance Multirisques 2017" u="1"/>
        <s v="Prélevement du " u="1"/>
        <s v="CASTEJON virement solde 2021" u="1"/>
        <s v="Répart. fin exercice ch courantes" u="1"/>
        <s v="Remise35 CLOUD chq 7342097 CA " u="1"/>
        <s v="Répart. fin exercice ch travaux" u="1"/>
        <s v="Provision charges Chq LCL 1803631" u="1"/>
        <s v="Provision CREMILLIEUX LBP 5694023 6/4/16" u="1"/>
        <s v="Vente Guide Fac n°1046 VILLE BRY / MARNE" u="1"/>
        <s v="acompte" u="1"/>
        <s v="FABRI Report exercice précédent" u="1"/>
        <s v="Contrat ENGIE SAVELYS P2 " u="1"/>
        <s v="frais bancaires octobre 2017" u="1"/>
        <s v="Appel prov 1er T ch courantes" u="1"/>
        <s v="Règ prov 3è T ch courantes copro" u="1"/>
        <s v="Régularisation compte GAY PAGEON" u="1"/>
        <s v="Remise chèques MABBOUX / BARTOLO" u="1"/>
        <s v="Achat tampon - Paiement par CB" u="1"/>
        <s v="Solde 2017 BPRA 0131008" u="1"/>
        <s v="Remise de chèques (1 ventes guides)" u="1"/>
        <s v="Remise de chèques (2 ventes guides)" u="1"/>
        <s v="Remise de chèques (3 ventes guides)" u="1"/>
        <s v="Remise de chèques (4 ventes guides)" u="1"/>
        <s v="Remise de chèques (5 ventes guides)" u="1"/>
        <s v="Remise de chèques (6 ventes guides)" u="1"/>
        <s v="Remise de chèques (8 ventes guides)" u="1"/>
        <s v="charges sur CEA 4ème trim" u="1"/>
        <s v="A-nouveaux" u="1"/>
        <s v="Facture chauffage n°" u="1"/>
        <s v="Règlt 2ème trim DUPONT" u="1"/>
        <s v="Vente Guide Fac n°1063 VERGER MUSES" u="1"/>
        <s v="acompte charges 2022 FABRI" u="1"/>
        <s v="Vente Guide Fac n°1064 ARPEGES" u="1"/>
        <s v="Rembt indem assur" u="1"/>
        <s v="Régularisation compte GLENAT" u="1"/>
        <s v="Solde exercice CASTEJON Chq BNP 6266249" u="1"/>
        <s v="Paiement 3 appel travaux" u="1"/>
        <s v="Provision CREMILLIEUX LBP 6586016" u="1"/>
        <s v="Régularisation BALTER" u="1"/>
        <s v="règlt fourniture" u="1"/>
        <s v="Remise Provision CREMILLIEUX chq LBP 9719030" u="1"/>
        <s v="Achat paillasson pour entrée" u="1"/>
        <s v="Provision CLOUD Chq CA 0753353" u="1"/>
        <s v="Vente Guide Fac n°1021 LIB MONNIER" u="1"/>
        <s v="Vente Guide Fac n°1031 Lib MONNIER" u="1"/>
        <s v="Vente Guide Fac n°1052 LIB MONNIER" u="1"/>
        <s v="Facture n°4369" u="1"/>
        <s v="Vente Guide Fac n°1005 STUDIO HONOLULU" u="1"/>
        <s v="Règlt avances " u="1"/>
        <s v="Vente Guide Fac n°1078 VILLE LAON" u="1"/>
        <s v="Vente Guide Fac n°1036 VILLEPINTE SJ" u="1"/>
        <s v="Vente Guide Fac n°1071 OPERA DE LYON" u="1"/>
        <s v="Solde charges LORDIER excercice 2019 - vente" u="1"/>
        <s v="Reglement ENGIE SAVELYS 2017 virement" u="1"/>
        <s v="Vente Guide Fac n°1013 LIB KLEBER" u="1"/>
        <s v="Vente Guide Fac n°1084 LIB KLEBER" u="1"/>
        <s v="Prélevement frais banciares du " u="1"/>
        <s v="Remise chèques Fabri" u="1"/>
        <s v="Règ prov 2è T ch travaux" u="1"/>
        <s v="Règ prov 3è T ch travaux" u="1"/>
        <s v="Assurance RC AVIVA chq n° 5441002 16/4/2016" u="1"/>
        <s v="BERTHAUD Provision 2019" u="1"/>
        <s v="Provison CLOUD chq CA 6650897" u="1"/>
        <s v="R30-Provision charges GLENAT chq CA 4213121" u="1"/>
        <s v="Remise 6- chèques CLOUD" u="1"/>
        <s v="provison charges 2022 BERTHAUD" u="1"/>
        <s v="Provision charges courantes" u="1"/>
        <s v="Chgt filtre de la piscine" u="1"/>
        <s v="Assurance Multirisques RC chq 5441008" u="1"/>
        <s v="Assurance Multirisques RC chq 5441009" u="1"/>
        <s v="Report banque 514,68" u="1"/>
        <s v="virement Provision charges Mabboux virement" u="1"/>
        <s v="Solde charges excercice 2019 - vente" u="1"/>
        <s v="Appel 1er trimestre" u="1"/>
        <s v="acompte charges BERTHAUD" u="1"/>
        <s v="Frais bancaires avril" u="1"/>
        <s v="Règ fac EDF ch 7654335" u="1"/>
        <s v="Vente Guide Fac n°1029 MAIRIE DRANCY" u="1"/>
        <s v="Règ fac ASC ch 7654336" u="1"/>
        <s v="Frais bancaires avril 2017" u="1"/>
        <s v="CLOUD Provison exercice 2019" u="1"/>
        <s v="Report travaux fin ex" u="1"/>
        <s v="Règ prov 4è T ch cour. JM et G" u="1"/>
        <s v="Vente Guide Fac n°1030 LIB GALERNE" u="1"/>
        <s v="Vente Guide Fac n°1062 LIB GALERNE" u="1"/>
        <s v="Règ poignée CB CREUSTORAMA" u="1"/>
        <s v="Acompte 2018" u="1"/>
        <s v="R10-Remise chèques Lordier / Fabri" u="1"/>
        <s v="Vente Guide Fac n°1081 ARCADE" u="1"/>
        <s v="Règlt facture… chq" u="1"/>
        <s v="LOPEZ Report exercice précédent" u="1"/>
        <s v="acompte chèque CLOUD" u="1"/>
        <s v="Vente Guide Fac n°1042 LIB LABBE" u="1"/>
        <s v="Avance de l'IRMA" u="1"/>
        <s v="Solde exercice Chq BNP 6266249" u="1"/>
        <s v="MOLUS Report exercice précédent" u="1"/>
        <s v="Vente Guide Fac n°1015 ADIAM 94" u="1"/>
        <s v="BERTHAUD" u="1"/>
        <s v="Remise35 Provision CREMILLIEUX chq LBP 9719030" u="1"/>
        <s v="IK manif cheque NDF tartentpion" u="1"/>
        <s v="Provision charges Chq CE 9411580" u="1"/>
        <s v="Règlt 1er trim DUPONT" u="1"/>
        <s v="Livret A" u="1"/>
        <s v="Remise 35 Provision BARTOLO chq LBP 9676017" u="1"/>
        <s v="GAY-PAGEON Report exercice précédent" u="1"/>
        <s v="charge assurance constatee d'avance 2012" u="1"/>
        <s v="Régularisation compte CHANVILLARD" u="1"/>
        <s v="Souscription parts sociales B" u="1"/>
        <s v="LOPEZ provision chq LCL 5655530" u="1"/>
        <s v="Acompte versé 2" u="1"/>
        <s v="Fac trim 1 nettoyage n°102" u="1"/>
        <s v="GLENAT provision 2018" u="1"/>
        <s v="Contrat chaudière" u="1"/>
        <s v="Report entretien" u="1"/>
        <s v="Remise36 Provision ROLAND chq LCL 7913120" u="1"/>
        <s v="BARTOLO Provision exercice 2019" u="1"/>
        <s v="Remise chèques Lordier / Fabri" u="1"/>
        <s v="CREMILLIEUX Provision exercice 2019" u="1"/>
        <s v="Provision CREMILLIEUX LBP 5694023" u="1"/>
        <s v="Provision charges LOPEZ" u="1"/>
        <s v="Courrier Notaire vente LOPEZ" u="1"/>
        <s v="R11 -BARTOLO Provision exercice 2019" u="1"/>
        <s v="virement Provision charges Mabboux" u="1"/>
        <s v="Provison BERTHAUD exercice 2018 CA 3288683" u="1"/>
        <s v="Achat Timbre" u="1"/>
        <s v="TOUFEKSTIAN Solde exercice 2018" u="1"/>
        <s v="Vente Guide Fac n°1025 MAISON PRESSE" u="1"/>
        <s v="Vente Guide Fac n°1069 SUNSET SUNSIDE " u="1"/>
        <s v="Provision charges CELLA" u="1"/>
        <s v="TOUFEKSTIAN Solde exercice 2018 virement" u="1"/>
        <s v="Publication JO" u="1"/>
        <s v="ROLAND Report exercice précédent" u="1"/>
        <s v="Abt 4 mois woffi Fac n°065904 - CB" u="1"/>
        <s v="Acompte charges 2022 LBP 0457008" u="1"/>
        <s v="Remise chèques CLOUD" u="1"/>
        <s v="Vente Guide Fac n°1048 CRIJ FRANCHE CONTE" u="1"/>
        <s v="R32-Provision charges ROBIANI chq BPRA 0001030" u="1"/>
        <s v="Divers" u="1"/>
        <s v="Remise chèques Gay/Mabboux/Lopez" u="1"/>
        <s v="Remise 37 Provision ROBIANI chq BP 0001034" u="1"/>
        <s v="Vente Guide Fac n°1060 MUSIQUE ET DANSE" u="1"/>
        <s v="Solde LOPEZ 2017 et provision 2018 LCL 0225141" u="1"/>
        <s v="Provision Virement TOUFEKSTIAN" u="1"/>
        <s v="Solde exercice FABRI Chq LBP 3430010" u="1"/>
        <s v="Vente Guide Fac n°1091 LIB GWARLARN" u="1"/>
        <s v="ROLAND" u="1"/>
        <s v="Provision charges chq CA 4213121" u="1"/>
        <s v="Solde exercice Chq CA 1382709" u="1"/>
        <s v="Entretien assainissement" u="1"/>
        <s v="remise Provision CLOUD chq CA " u="1"/>
        <s v="Paiement fac n°4369" u="1"/>
        <s v="Règlt RAJA Chèque n° 0529705" u="1"/>
        <s v="Régularisation compte ROLAND" u="1"/>
        <s v="Provision charges chq LCL 7940440" u="1"/>
        <s v="R27-Provision charges CHANVILLARD chq CM 6041934" u="1"/>
        <s v="Don + cotisations " u="1"/>
        <s v="Règlement entretien chaudières chq LBP 54411003" u="1"/>
        <s v="R26-Provision charges CELLA" u="1"/>
        <s v="Achat ampoules - Creustorama" u="1"/>
        <s v="Achat paillasson CREUSTORAMA" u="1"/>
        <s v="BALTER Report exercice précédent" u="1"/>
        <s v="Remplissage piscine" u="1"/>
        <s v="Vente Guide Fac n°1041 AMATEURS LIVRE" u="1"/>
        <s v="Provision charges CHANVILARD" u="1"/>
        <s v="R16-Provision CELLA chq LBP 8660032" u="1"/>
        <s v="Solde exercice Chq LBP 166405016" u="1"/>
        <s v="Règ cot ANCC ch 7654324" u="1"/>
        <s v="Règlt facture assurance" u="1"/>
        <s v="R26-Provision GLENAT/CELLA/PINGLOT" u="1"/>
        <s v="Remise LORDIER/GLENAT/GAY-PAGEON" u="1"/>
        <s v="Fac Chauffage n° 454545" u="1"/>
        <s v="Réglements ENGIE SAVELYS" u="1"/>
        <s v="Paiement chq taxe" u="1"/>
        <s v="Facture n°4364" u="1"/>
        <s v="Régularisation compte PINGLOT" u="1"/>
        <s v="CLOUD Provision sur exercice 2019" u="1"/>
        <s v="Remise de chèque (vente guide CRIJ)" u="1"/>
        <s v="Fact et règlt n°" u="1"/>
        <s v="Vente Guide Fac n°1028 CC CHAMOUSSET" u="1"/>
        <s v="report 2015" u="1"/>
        <s v="ENGIE SAVELYS 2021" u="1"/>
        <s v="Vente Guide Fac n°1093 BIG BRAVO SPECT;" u="1"/>
        <s v="Appels de charges trav 1 trim" u="1"/>
        <s v="Carte business" u="1"/>
        <s v="REGLEMT AVIS MINIBUS CHEQUE xxx" u="1"/>
        <s v="Vente Guide Fac n°1022 LIB MUSICALE INTERN" u="1"/>
        <s v="Règ remplissage pisc. 7654338" u="1"/>
        <s v="Vente Guide Fac n°1083 VEGA" u="1"/>
        <s v="Provision Chq CA 0753353" u="1"/>
        <s v="Règ prov Jean-Marie 1er T" u="1"/>
        <s v="Provision Chq LBP 3548013 31/12/16" u="1"/>
        <s v="Solde exercice GLENAT Chq CA 4726221" u="1"/>
        <s v="Vente Guide Fac n°1079 VILLE CHATENAY" u="1"/>
        <s v="Règlt nettoyage" u="1"/>
        <s v="Appels de charges trav 2 trim" u="1"/>
        <s v="Provison et soldeCLOUD CA 3273215 8/12/16" u="1"/>
        <s v="R26-Provision charges PINGLOT" u="1"/>
        <s v="GLENAT Report exercice précédent" u="1"/>
        <s v="Provision BARTOLO chq LBP 9676017" u="1"/>
        <s v="Frais postaux" u="1"/>
        <s v="TOUFEKSTIAN Provision exercice 2019 virement" u="1"/>
        <s v="Vente Guide Fac n°1097 ADIAM 95" u="1"/>
        <s v="Frais tenue de compte" u="1"/>
        <s v="Règ fac eau chq 7654323" u="1"/>
        <s v="Paiement fac eau n°6595" u="1"/>
        <s v="Achat timbres" u="1"/>
        <s v="Appels de charges trav 3 trim" u="1"/>
        <s v="rglt cheque 22222 NDF tartenpion" u="1"/>
        <s v="Vente Guide Fac n°1089 KANJAR4ROC ASSO" u="1"/>
        <s v="R2-Acompte 2018 CHANVILLARD" u="1"/>
        <s v="réparation coffret EDF - chèque 011" u="1"/>
        <s v="Échéance 2019" u="1"/>
        <s v="Provision BARTOLO chq 6573038" u="1"/>
        <s v="Solde CREMILLIEUX exercice 2017 et Provision 2018" u="1"/>
        <s v="Vente Adeline" u="1"/>
        <s v="Vente Guide Fac n°1003 APPEL DU LIVRE" u="1"/>
        <s v="Vente Guide Fac n°1016 APPEL DU LIVRE" u="1"/>
        <s v="Vente Guide Fac n°1026 APPEL DU LIVRE" u="1"/>
        <s v="Vente Guide Fac n°1051 APPEL DU LIVRE" u="1"/>
        <s v="Vente Guide Fac n°1010 CENTR ANIM" u="1"/>
        <s v="Cotisation RC 2021" u="1"/>
        <s v="Vente Guide Fac n°1073 MELODIE EN SOUS SOL" u="1"/>
        <s v="Cotisation RC 2022" u="1"/>
        <s v="A nouveau" u="1"/>
        <s v="Assurance Multirisques RC" u="1"/>
        <s v="Provision travaux à partir de 2021" u="1"/>
        <s v="Vente Guide Fac n°1009 ACTISCE" u="1"/>
        <s v="Provision charges FABRI virement" u="1"/>
        <s v="Provision charges LOPEZ virement" u="1"/>
        <s v="Règlt Budget courant" u="1"/>
        <s v="Prélevement frais bancaires du 1er trimestre" u="1"/>
        <s v="Prélevement frais bancaires du 2er trimestre" u="1"/>
        <s v="Vente Guide Fac n°1056 MAIRIE VILLEBON" u="1"/>
        <s v="Réglements ENGIE SAVELYS virement postal" u="1"/>
        <s v="Facture n°4362" u="1"/>
        <s v="Hors contrat Entretien" u="1"/>
        <s v="Provision CELLA chq LBP 8660032" u="1"/>
        <s v="ROBIANI" u="1"/>
        <s v="Compte Courant au 1/01/2016" u="1"/>
        <s v="Vente Guide Fac n°1002 IMPRODUCTIONS" u="1"/>
        <s v="Appels de charges 1er trim" u="1"/>
        <s v="Provision charges chq CA 4213107" u="1"/>
        <s v="Contrat ENGIE SAVELYS" u="1"/>
        <s v="virginie" u="1"/>
        <s v="Solde exercice 2018" u="1"/>
        <s v="CELLA Report exercice précédent" u="1"/>
        <s v="Achat poignée" u="1"/>
        <s v="BARTOLO Solde exercice 2018" u="1"/>
        <s v="Entretien communs" u="1"/>
        <s v="copte courant au 1/01/2016" u="1"/>
        <s v="Règlt budget travaux" u="1"/>
        <s v="Police assur. N° 13539" u="1"/>
        <s v="Timbre" u="1"/>
        <s v="Appel 2ème trimestre" u="1"/>
        <s v="Régularisation compte BERTHAUD" u="1"/>
        <s v="provisions charges CREMILLIEUX 2022" u="1"/>
        <s v="CLOUD Report exercice précédent" u="1"/>
        <s v="FACT ODDOS N°" u="1"/>
        <s v="entretien chaudières chq " u="1"/>
        <s v="cotisation durand" u="1"/>
        <s v="Vente Guide Fac n°1099 HENRY" u="1"/>
        <s v="Vente Guide Fac n°1072 VILLE EPINAL" u="1"/>
        <s v="acompte virement" u="1"/>
        <s v="reglt eau" u="1"/>
        <s v="R16-Solde charges LORDIER excercice 2019 - vente" u="1"/>
        <s v="BARTOLO" u="1"/>
        <s v="Office Dépôt Fac 20061104/53/02/8299" u="1"/>
        <s v="CASTEJON Solde exercice 2018" u="1"/>
        <s v="CASTEJON Report exercice précédent" u="1"/>
        <s v="Provision LOPEZ LCL 8123128" u="1"/>
        <s v="Police assur. multi N° 13539" u="1"/>
        <s v="BALTER provision chq LCL 6612094" u="1"/>
        <s v="R11-Remise chèques Glénat / Robiani" u="1"/>
      </sharedItems>
    </cacheField>
    <cacheField name="Débit" numFmtId="0">
      <sharedItems containsBlank="1" containsMixedTypes="1" containsNumber="1" minValue="0" maxValue="1402.23"/>
    </cacheField>
    <cacheField name="Crédit" numFmtId="0">
      <sharedItems containsBlank="1" containsMixedTypes="1" containsNumber="1" minValue="0" maxValue="2070.4899999999998"/>
    </cacheField>
    <cacheField name="Solde Débiteur" numFmtId="0" formula="IF(Débit&gt;Crédit,Débit-Crédit,0)" databaseField="0"/>
    <cacheField name="Solde Créditeur" numFmtId="0" formula="IF(Débit&lt;Crédit,Crédit-Débit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2">
  <r>
    <n v="1"/>
    <d v="2024-01-01T00:00:00"/>
    <x v="0"/>
    <x v="0"/>
    <s v="Report banque"/>
    <n v="48.93"/>
    <m/>
  </r>
  <r>
    <n v="2"/>
    <d v="2023-01-01T00:00:00"/>
    <x v="1"/>
    <x v="1"/>
    <s v="Report banque"/>
    <m/>
    <n v="48.93"/>
  </r>
  <r>
    <n v="3"/>
    <m/>
    <x v="2"/>
    <x v="2"/>
    <m/>
    <m/>
    <m/>
  </r>
  <r>
    <n v="4"/>
    <m/>
    <x v="2"/>
    <x v="2"/>
    <m/>
    <m/>
    <m/>
  </r>
  <r>
    <n v="5"/>
    <d v="2024-01-01T00:00:00"/>
    <x v="3"/>
    <x v="1"/>
    <s v="Report exercice précédent"/>
    <n v="213.31396761133604"/>
    <m/>
  </r>
  <r>
    <n v="6"/>
    <d v="2024-01-01T00:00:00"/>
    <x v="4"/>
    <x v="1"/>
    <s v="Report exercice précédent"/>
    <n v="30.804048582995954"/>
    <m/>
  </r>
  <r>
    <n v="7"/>
    <d v="2024-01-01T00:00:00"/>
    <x v="5"/>
    <x v="1"/>
    <s v="Report exercice précédent"/>
    <n v="215.63404858299594"/>
    <m/>
  </r>
  <r>
    <n v="8"/>
    <d v="2024-01-01T00:00:00"/>
    <x v="6"/>
    <x v="1"/>
    <s v="Report exercice précédent"/>
    <n v="68.085425101214568"/>
    <m/>
  </r>
  <r>
    <n v="9"/>
    <d v="2024-01-01T00:00:00"/>
    <x v="7"/>
    <x v="1"/>
    <s v="Report exercice précédent"/>
    <n v="176.80599190283402"/>
    <m/>
  </r>
  <r>
    <n v="10"/>
    <d v="2024-01-01T00:00:00"/>
    <x v="8"/>
    <x v="1"/>
    <s v="Report exercice précédent"/>
    <n v="158.68599190283402"/>
    <m/>
  </r>
  <r>
    <n v="11"/>
    <d v="2024-01-01T00:00:00"/>
    <x v="9"/>
    <x v="1"/>
    <s v="Report exercice précédent"/>
    <n v="72.150000000000006"/>
    <m/>
  </r>
  <r>
    <n v="12"/>
    <d v="2024-01-01T00:00:00"/>
    <x v="10"/>
    <x v="1"/>
    <s v="Report exercice précédent"/>
    <n v="166.65"/>
    <m/>
  </r>
  <r>
    <n v="13"/>
    <d v="2024-01-01T00:00:00"/>
    <x v="11"/>
    <x v="1"/>
    <s v="Report exercice précédent"/>
    <n v="0"/>
    <m/>
  </r>
  <r>
    <n v="14"/>
    <d v="2024-01-01T00:00:00"/>
    <x v="12"/>
    <x v="1"/>
    <s v="Report exercice précédent"/>
    <n v="151.4"/>
    <m/>
  </r>
  <r>
    <n v="15"/>
    <d v="2024-01-01T00:00:00"/>
    <x v="13"/>
    <x v="1"/>
    <s v="Report exercice précédent"/>
    <n v="55.88"/>
    <m/>
  </r>
  <r>
    <n v="16"/>
    <d v="2024-01-01T00:00:00"/>
    <x v="14"/>
    <x v="1"/>
    <s v="Report exercice précédent"/>
    <n v="314.39"/>
    <m/>
  </r>
  <r>
    <n v="17"/>
    <d v="2024-01-01T00:00:00"/>
    <x v="15"/>
    <x v="1"/>
    <s v="Report exercice précédent"/>
    <n v="111.28"/>
    <m/>
  </r>
  <r>
    <n v="18"/>
    <d v="2024-01-01T00:00:00"/>
    <x v="16"/>
    <x v="1"/>
    <s v="Report exercice précédent"/>
    <n v="148.35"/>
    <m/>
  </r>
  <r>
    <n v="19"/>
    <d v="2024-01-01T00:00:00"/>
    <x v="17"/>
    <x v="1"/>
    <s v="Report exercice précédent"/>
    <m/>
    <n v="3.26"/>
  </r>
  <r>
    <n v="20"/>
    <d v="2024-01-01T00:00:00"/>
    <x v="18"/>
    <x v="1"/>
    <s v="Report exercice précédent"/>
    <n v="45.72"/>
    <m/>
  </r>
  <r>
    <n v="21"/>
    <d v="2024-01-01T00:00:00"/>
    <x v="19"/>
    <x v="1"/>
    <s v="Report exercice précédent"/>
    <n v="47.76"/>
    <m/>
  </r>
  <r>
    <n v="22"/>
    <d v="2024-01-01T00:00:00"/>
    <x v="20"/>
    <x v="1"/>
    <s v="Report exercice précédent"/>
    <n v="96.84"/>
    <m/>
  </r>
  <r>
    <n v="23"/>
    <m/>
    <x v="2"/>
    <x v="2"/>
    <m/>
    <m/>
    <n v="2070.4899999999998"/>
  </r>
  <r>
    <n v="24"/>
    <m/>
    <x v="2"/>
    <x v="2"/>
    <m/>
    <m/>
    <m/>
  </r>
  <r>
    <n v="25"/>
    <d v="2024-12-31T00:00:00"/>
    <x v="3"/>
    <x v="1"/>
    <s v="Contrat ENGIE P2 - P3"/>
    <n v="167.22199999999998"/>
    <m/>
  </r>
  <r>
    <n v="26"/>
    <d v="2024-12-31T00:00:00"/>
    <x v="4"/>
    <x v="1"/>
    <s v="Hors contrat Entretien ENGIE"/>
    <n v="0"/>
    <m/>
  </r>
  <r>
    <n v="27"/>
    <d v="2024-12-31T00:00:00"/>
    <x v="5"/>
    <x v="1"/>
    <s v="Contrat ENGIE P2 - P3"/>
    <n v="167.22199999999998"/>
    <m/>
  </r>
  <r>
    <n v="28"/>
    <d v="2024-12-31T00:00:00"/>
    <x v="6"/>
    <x v="1"/>
    <s v="Hors contrat Entretien ENGIE"/>
    <n v="0"/>
    <m/>
  </r>
  <r>
    <n v="29"/>
    <d v="2024-12-31T00:00:00"/>
    <x v="7"/>
    <x v="1"/>
    <s v="Contrat ENGIE P2 "/>
    <n v="104.76399999999998"/>
    <m/>
  </r>
  <r>
    <n v="30"/>
    <d v="2024-12-31T00:00:00"/>
    <x v="8"/>
    <x v="1"/>
    <s v="Contrat ENGIE P2"/>
    <n v="104.76399999999998"/>
    <m/>
  </r>
  <r>
    <n v="31"/>
    <d v="2024-12-31T00:00:00"/>
    <x v="9"/>
    <x v="1"/>
    <s v="Hors contrat Entretien ENGIE"/>
    <n v="0"/>
    <m/>
  </r>
  <r>
    <n v="32"/>
    <d v="2024-12-31T00:00:00"/>
    <x v="10"/>
    <x v="1"/>
    <s v="Contrat ENGIE P2 - P3"/>
    <n v="104.76399999999998"/>
    <m/>
  </r>
  <r>
    <n v="33"/>
    <d v="2024-12-31T00:00:00"/>
    <x v="11"/>
    <x v="1"/>
    <s v="Contrat ENGIE P2 - P3"/>
    <n v="271.98599999999999"/>
    <m/>
  </r>
  <r>
    <n v="34"/>
    <d v="2024-12-31T00:00:00"/>
    <x v="12"/>
    <x v="1"/>
    <s v="Contrat ENGIE P2 "/>
    <n v="104.76399999999998"/>
    <m/>
  </r>
  <r>
    <n v="35"/>
    <d v="2024-12-31T00:00:00"/>
    <x v="13"/>
    <x v="1"/>
    <s v="Hors contrat Entretien ENGIE"/>
    <n v="0"/>
    <m/>
  </r>
  <r>
    <n v="36"/>
    <d v="2024-12-31T00:00:00"/>
    <x v="14"/>
    <x v="1"/>
    <s v="Contrat ENGIE P2 "/>
    <n v="104.76399999999998"/>
    <m/>
  </r>
  <r>
    <n v="37"/>
    <d v="2024-12-31T00:00:00"/>
    <x v="15"/>
    <x v="1"/>
    <s v="Contrat ENGIE P2 - P3"/>
    <n v="167.22199999999998"/>
    <m/>
  </r>
  <r>
    <n v="38"/>
    <d v="2024-12-31T00:00:00"/>
    <x v="16"/>
    <x v="1"/>
    <s v="Contrat ENGIE P2 - P3"/>
    <n v="104.76399999999998"/>
    <m/>
  </r>
  <r>
    <n v="39"/>
    <d v="2024-12-31T00:00:00"/>
    <x v="17"/>
    <x v="1"/>
    <s v="Hors contrat Entretien ENGIE"/>
    <n v="0"/>
    <m/>
  </r>
  <r>
    <n v="40"/>
    <d v="2024-12-31T00:00:00"/>
    <x v="18"/>
    <x v="1"/>
    <s v="Hors contrat Entretien ENGIE"/>
    <n v="0"/>
    <m/>
  </r>
  <r>
    <n v="41"/>
    <d v="2024-12-31T00:00:00"/>
    <x v="19"/>
    <x v="1"/>
    <s v="Hors contrat Entretien ENGIE"/>
    <n v="0"/>
    <m/>
  </r>
  <r>
    <n v="42"/>
    <d v="2024-12-31T00:00:00"/>
    <x v="20"/>
    <x v="1"/>
    <s v="Hors contrat Entretien ENGIE"/>
    <n v="0"/>
    <m/>
  </r>
  <r>
    <n v="43"/>
    <d v="2024-12-31T00:00:00"/>
    <x v="21"/>
    <x v="1"/>
    <s v="ENGIE SAVELYS"/>
    <m/>
    <n v="1402.2359999999996"/>
  </r>
  <r>
    <n v="44"/>
    <m/>
    <x v="2"/>
    <x v="2"/>
    <m/>
    <m/>
    <m/>
  </r>
  <r>
    <n v="45"/>
    <d v="2024-12-31T00:00:00"/>
    <x v="3"/>
    <x v="1"/>
    <s v="Communs"/>
    <n v="0"/>
    <s v=""/>
  </r>
  <r>
    <n v="46"/>
    <d v="2024-12-31T00:00:00"/>
    <x v="4"/>
    <x v="1"/>
    <s v="Communs"/>
    <n v="0"/>
    <s v=""/>
  </r>
  <r>
    <n v="47"/>
    <d v="2024-12-31T00:00:00"/>
    <x v="5"/>
    <x v="1"/>
    <s v="Communs"/>
    <n v="0"/>
    <m/>
  </r>
  <r>
    <n v="48"/>
    <d v="2024-12-31T00:00:00"/>
    <x v="6"/>
    <x v="1"/>
    <s v="Communs"/>
    <n v="0"/>
    <m/>
  </r>
  <r>
    <n v="49"/>
    <d v="2024-12-31T00:00:00"/>
    <x v="7"/>
    <x v="1"/>
    <s v="Communs"/>
    <n v="0"/>
    <m/>
  </r>
  <r>
    <n v="50"/>
    <d v="2024-12-31T00:00:00"/>
    <x v="8"/>
    <x v="1"/>
    <s v="Communs"/>
    <n v="0"/>
    <m/>
  </r>
  <r>
    <n v="51"/>
    <d v="2024-12-31T00:00:00"/>
    <x v="9"/>
    <x v="1"/>
    <s v="Communs"/>
    <n v="0"/>
    <m/>
  </r>
  <r>
    <n v="52"/>
    <d v="2024-12-31T00:00:00"/>
    <x v="10"/>
    <x v="1"/>
    <s v="Communs"/>
    <n v="0"/>
    <m/>
  </r>
  <r>
    <n v="53"/>
    <d v="2024-12-31T00:00:00"/>
    <x v="11"/>
    <x v="1"/>
    <s v="Communs"/>
    <n v="0"/>
    <m/>
  </r>
  <r>
    <n v="54"/>
    <d v="2024-12-31T00:00:00"/>
    <x v="12"/>
    <x v="1"/>
    <s v="Communs"/>
    <n v="0"/>
    <m/>
  </r>
  <r>
    <n v="55"/>
    <d v="2024-12-31T00:00:00"/>
    <x v="13"/>
    <x v="1"/>
    <s v="Communs"/>
    <n v="0"/>
    <m/>
  </r>
  <r>
    <n v="56"/>
    <d v="2024-12-31T00:00:00"/>
    <x v="14"/>
    <x v="1"/>
    <s v="Communs"/>
    <n v="0"/>
    <m/>
  </r>
  <r>
    <n v="57"/>
    <d v="2024-12-31T00:00:00"/>
    <x v="15"/>
    <x v="1"/>
    <s v="Communs"/>
    <n v="0"/>
    <m/>
  </r>
  <r>
    <n v="58"/>
    <d v="2024-12-31T00:00:00"/>
    <x v="16"/>
    <x v="1"/>
    <s v="Communs"/>
    <n v="0"/>
    <m/>
  </r>
  <r>
    <n v="59"/>
    <d v="2024-12-31T00:00:00"/>
    <x v="17"/>
    <x v="1"/>
    <s v="Communs"/>
    <n v="0"/>
    <m/>
  </r>
  <r>
    <n v="60"/>
    <d v="2024-12-31T00:00:00"/>
    <x v="18"/>
    <x v="1"/>
    <s v="Communs"/>
    <n v="0"/>
    <m/>
  </r>
  <r>
    <n v="61"/>
    <d v="2024-12-31T00:00:00"/>
    <x v="19"/>
    <x v="1"/>
    <s v="Communs"/>
    <n v="0"/>
    <m/>
  </r>
  <r>
    <n v="62"/>
    <d v="2024-12-31T00:00:00"/>
    <x v="20"/>
    <x v="1"/>
    <s v="Communs"/>
    <n v="0"/>
    <m/>
  </r>
  <r>
    <n v="63"/>
    <d v="2024-12-31T00:00:00"/>
    <x v="21"/>
    <x v="1"/>
    <s v="Communs"/>
    <m/>
    <n v="0"/>
  </r>
  <r>
    <n v="64"/>
    <m/>
    <x v="2"/>
    <x v="2"/>
    <m/>
    <m/>
    <m/>
  </r>
  <r>
    <n v="65"/>
    <d v="2024-12-31T00:00:00"/>
    <x v="3"/>
    <x v="1"/>
    <s v="Assurance Multirisques"/>
    <n v="16.862348178137651"/>
    <m/>
  </r>
  <r>
    <n v="66"/>
    <d v="2024-12-31T00:00:00"/>
    <x v="4"/>
    <x v="1"/>
    <s v="Assurance Multirisques"/>
    <n v="17.20647773279352"/>
    <m/>
  </r>
  <r>
    <n v="67"/>
    <d v="2024-12-31T00:00:00"/>
    <x v="5"/>
    <x v="1"/>
    <s v="Assurance Multirisques"/>
    <n v="17.20647773279352"/>
    <m/>
  </r>
  <r>
    <n v="68"/>
    <d v="2024-12-31T00:00:00"/>
    <x v="6"/>
    <x v="1"/>
    <s v="Assurance Multirisques"/>
    <n v="23.056680161943319"/>
    <m/>
  </r>
  <r>
    <n v="69"/>
    <d v="2024-12-31T00:00:00"/>
    <x v="7"/>
    <x v="1"/>
    <s v="Assurance Multirisques"/>
    <n v="25.465587044534409"/>
    <m/>
  </r>
  <r>
    <n v="70"/>
    <d v="2024-12-31T00:00:00"/>
    <x v="8"/>
    <x v="1"/>
    <s v="Assurance Multirisques"/>
    <n v="25.465587044534409"/>
    <m/>
  </r>
  <r>
    <n v="71"/>
    <d v="2024-12-31T00:00:00"/>
    <x v="9"/>
    <x v="1"/>
    <s v="Assurance Multirisques"/>
    <n v="24.4331983805668"/>
    <m/>
  </r>
  <r>
    <n v="72"/>
    <d v="2024-12-31T00:00:00"/>
    <x v="10"/>
    <x v="1"/>
    <s v="Assurance Multirisques"/>
    <n v="22.024291497975707"/>
    <m/>
  </r>
  <r>
    <n v="73"/>
    <d v="2024-12-31T00:00:00"/>
    <x v="11"/>
    <x v="1"/>
    <s v="Assurance Multirisques"/>
    <n v="20.303643724696354"/>
    <m/>
  </r>
  <r>
    <n v="74"/>
    <d v="2024-12-31T00:00:00"/>
    <x v="12"/>
    <x v="1"/>
    <s v="Assurance Multirisques"/>
    <n v="16.862348178137651"/>
    <m/>
  </r>
  <r>
    <n v="75"/>
    <d v="2024-12-31T00:00:00"/>
    <x v="13"/>
    <x v="1"/>
    <s v="Assurance Multirisques"/>
    <n v="18.927125506072873"/>
    <m/>
  </r>
  <r>
    <n v="76"/>
    <d v="2024-12-31T00:00:00"/>
    <x v="14"/>
    <x v="1"/>
    <s v="Assurance Multirisques"/>
    <n v="16.862348178137651"/>
    <m/>
  </r>
  <r>
    <n v="77"/>
    <d v="2024-12-31T00:00:00"/>
    <x v="15"/>
    <x v="1"/>
    <s v="Assurance Multirisques"/>
    <n v="16.174089068825911"/>
    <m/>
  </r>
  <r>
    <n v="78"/>
    <d v="2024-12-31T00:00:00"/>
    <x v="16"/>
    <x v="1"/>
    <s v="Assurance Multirisques"/>
    <n v="15.829959514170039"/>
    <m/>
  </r>
  <r>
    <n v="79"/>
    <d v="2024-12-31T00:00:00"/>
    <x v="17"/>
    <x v="1"/>
    <s v="Assurance Multirisques"/>
    <n v="15.829959514170039"/>
    <m/>
  </r>
  <r>
    <n v="80"/>
    <d v="2024-12-31T00:00:00"/>
    <x v="18"/>
    <x v="1"/>
    <s v="Assurance Multirisques"/>
    <n v="15.485829959514168"/>
    <m/>
  </r>
  <r>
    <n v="81"/>
    <d v="2024-12-31T00:00:00"/>
    <x v="19"/>
    <x v="1"/>
    <s v="Assurance Multirisques"/>
    <n v="16.174089068825911"/>
    <m/>
  </r>
  <r>
    <n v="82"/>
    <d v="2024-12-31T00:00:00"/>
    <x v="20"/>
    <x v="1"/>
    <s v="Assurance Multirisques"/>
    <n v="15.829959514170039"/>
    <m/>
  </r>
  <r>
    <n v="83"/>
    <d v="2024-12-31T00:00:00"/>
    <x v="21"/>
    <x v="1"/>
    <s v="Assurance Multirisques"/>
    <m/>
    <n v="339.99999999999989"/>
  </r>
  <r>
    <n v="84"/>
    <m/>
    <x v="2"/>
    <x v="2"/>
    <m/>
    <m/>
    <m/>
  </r>
  <r>
    <n v="85"/>
    <d v="2024-12-31T00:00:00"/>
    <x v="3"/>
    <x v="1"/>
    <s v="Frais bancaires"/>
    <n v="5.4038866396761129"/>
    <m/>
  </r>
  <r>
    <n v="86"/>
    <d v="2024-12-31T00:00:00"/>
    <x v="4"/>
    <x v="1"/>
    <s v="Frais bancaires"/>
    <n v="5.5141700404858298"/>
    <m/>
  </r>
  <r>
    <n v="87"/>
    <d v="2024-12-31T00:00:00"/>
    <x v="5"/>
    <x v="1"/>
    <s v="Frais bancaires"/>
    <n v="5.5141700404858298"/>
    <m/>
  </r>
  <r>
    <n v="88"/>
    <d v="2024-12-31T00:00:00"/>
    <x v="6"/>
    <x v="1"/>
    <s v="Frais bancaires"/>
    <n v="7.3889878542510115"/>
    <m/>
  </r>
  <r>
    <n v="89"/>
    <d v="2024-12-31T00:00:00"/>
    <x v="7"/>
    <x v="1"/>
    <s v="Frais bancaires"/>
    <n v="8.1609716599190278"/>
    <m/>
  </r>
  <r>
    <n v="90"/>
    <d v="2024-12-31T00:00:00"/>
    <x v="8"/>
    <x v="1"/>
    <s v="Frais bancaires"/>
    <n v="8.1609716599190278"/>
    <m/>
  </r>
  <r>
    <n v="91"/>
    <d v="2024-12-31T00:00:00"/>
    <x v="9"/>
    <x v="1"/>
    <s v="Frais bancaires"/>
    <n v="7.8301214574898781"/>
    <m/>
  </r>
  <r>
    <n v="92"/>
    <d v="2024-12-31T00:00:00"/>
    <x v="10"/>
    <x v="1"/>
    <s v="Frais bancaires"/>
    <n v="7.0581376518218617"/>
    <m/>
  </r>
  <r>
    <n v="93"/>
    <d v="2024-12-31T00:00:00"/>
    <x v="11"/>
    <x v="1"/>
    <s v="Frais bancaires"/>
    <n v="6.5067206477732791"/>
    <m/>
  </r>
  <r>
    <n v="94"/>
    <d v="2024-12-31T00:00:00"/>
    <x v="12"/>
    <x v="1"/>
    <s v="Frais bancaires"/>
    <n v="5.4038866396761129"/>
    <m/>
  </r>
  <r>
    <n v="95"/>
    <d v="2024-12-31T00:00:00"/>
    <x v="13"/>
    <x v="1"/>
    <s v="Frais bancaires"/>
    <n v="6.0655870445344124"/>
    <m/>
  </r>
  <r>
    <n v="96"/>
    <d v="2024-12-31T00:00:00"/>
    <x v="14"/>
    <x v="1"/>
    <s v="Frais bancaires"/>
    <n v="5.4038866396761129"/>
    <m/>
  </r>
  <r>
    <n v="97"/>
    <d v="2024-12-31T00:00:00"/>
    <x v="15"/>
    <x v="1"/>
    <s v="Frais bancaires"/>
    <n v="5.1833198380566801"/>
    <m/>
  </r>
  <r>
    <n v="98"/>
    <d v="2024-12-31T00:00:00"/>
    <x v="16"/>
    <x v="1"/>
    <s v="Frais bancaires"/>
    <n v="5.0730364372469632"/>
    <m/>
  </r>
  <r>
    <n v="99"/>
    <d v="2024-12-31T00:00:00"/>
    <x v="17"/>
    <x v="1"/>
    <s v="Frais bancaires"/>
    <n v="5.0730364372469632"/>
    <m/>
  </r>
  <r>
    <n v="100"/>
    <d v="2024-12-31T00:00:00"/>
    <x v="18"/>
    <x v="1"/>
    <s v="Frais bancaires"/>
    <n v="4.9627530364372463"/>
    <m/>
  </r>
  <r>
    <n v="101"/>
    <d v="2024-12-31T00:00:00"/>
    <x v="19"/>
    <x v="1"/>
    <s v="Frais bancaires"/>
    <n v="5.1833198380566801"/>
    <m/>
  </r>
  <r>
    <n v="102"/>
    <d v="2024-12-31T00:00:00"/>
    <x v="20"/>
    <x v="1"/>
    <s v="Frais bancaires"/>
    <n v="5.0730364372469632"/>
    <m/>
  </r>
  <r>
    <n v="103"/>
    <d v="2024-12-31T00:00:00"/>
    <x v="21"/>
    <x v="1"/>
    <s v="Frais bancaires"/>
    <m/>
    <n v="108.96000000000001"/>
  </r>
  <r>
    <n v="104"/>
    <m/>
    <x v="2"/>
    <x v="2"/>
    <m/>
    <m/>
    <m/>
  </r>
  <r>
    <n v="105"/>
    <d v="2024-12-31T00:00:00"/>
    <x v="3"/>
    <x v="1"/>
    <s v="Provision 2024 pour entretien "/>
    <n v="24.8"/>
    <m/>
  </r>
  <r>
    <n v="106"/>
    <d v="2024-12-31T00:00:00"/>
    <x v="4"/>
    <x v="1"/>
    <s v="Provision 2024 pour entretien "/>
    <n v="25.3"/>
    <m/>
  </r>
  <r>
    <n v="107"/>
    <d v="2024-12-31T00:00:00"/>
    <x v="5"/>
    <x v="1"/>
    <s v="Provision 2024 pour entretien "/>
    <n v="25.3"/>
    <m/>
  </r>
  <r>
    <n v="108"/>
    <d v="2024-12-31T00:00:00"/>
    <x v="6"/>
    <x v="1"/>
    <s v="Provision 2024 pour entretien "/>
    <n v="33.909999999999997"/>
    <m/>
  </r>
  <r>
    <n v="109"/>
    <d v="2024-12-31T00:00:00"/>
    <x v="7"/>
    <x v="1"/>
    <s v="Provision 2024 pour entretien "/>
    <n v="37.450000000000003"/>
    <m/>
  </r>
  <r>
    <n v="110"/>
    <d v="2024-12-31T00:00:00"/>
    <x v="8"/>
    <x v="1"/>
    <s v="Provision 2024 pour entretien "/>
    <n v="37.450000000000003"/>
    <m/>
  </r>
  <r>
    <n v="111"/>
    <d v="2024-12-31T00:00:00"/>
    <x v="9"/>
    <x v="1"/>
    <s v="Provision 2024 pour entretien "/>
    <n v="35.93"/>
    <m/>
  </r>
  <r>
    <n v="112"/>
    <d v="2024-12-31T00:00:00"/>
    <x v="10"/>
    <x v="1"/>
    <s v="Provision 2024 pour entretien "/>
    <n v="32.39"/>
    <m/>
  </r>
  <r>
    <n v="113"/>
    <d v="2024-12-31T00:00:00"/>
    <x v="11"/>
    <x v="1"/>
    <s v="Provision 2024 pour entretien "/>
    <n v="29.86"/>
    <m/>
  </r>
  <r>
    <n v="114"/>
    <d v="2024-12-31T00:00:00"/>
    <x v="12"/>
    <x v="1"/>
    <s v="Provision 2024 pour entretien "/>
    <n v="24.8"/>
    <m/>
  </r>
  <r>
    <n v="115"/>
    <d v="2024-12-31T00:00:00"/>
    <x v="13"/>
    <x v="1"/>
    <s v="Provision 2024 pour entretien "/>
    <n v="27.83"/>
    <m/>
  </r>
  <r>
    <n v="116"/>
    <d v="2024-12-31T00:00:00"/>
    <x v="14"/>
    <x v="1"/>
    <s v="Provision 2024 pour entretien "/>
    <n v="24.8"/>
    <m/>
  </r>
  <r>
    <n v="117"/>
    <d v="2024-12-31T00:00:00"/>
    <x v="15"/>
    <x v="1"/>
    <s v="Provision 2024 pour entretien "/>
    <n v="23.79"/>
    <m/>
  </r>
  <r>
    <n v="118"/>
    <d v="2024-12-31T00:00:00"/>
    <x v="16"/>
    <x v="1"/>
    <s v="Provision 2024 pour entretien "/>
    <n v="23.28"/>
    <m/>
  </r>
  <r>
    <n v="119"/>
    <d v="2024-12-31T00:00:00"/>
    <x v="17"/>
    <x v="1"/>
    <s v="Provision 2024 pour entretien "/>
    <n v="23.28"/>
    <m/>
  </r>
  <r>
    <n v="120"/>
    <d v="2024-12-31T00:00:00"/>
    <x v="18"/>
    <x v="1"/>
    <s v="Provision 2024 pour entretien "/>
    <n v="22.77"/>
    <m/>
  </r>
  <r>
    <n v="121"/>
    <d v="2024-12-31T00:00:00"/>
    <x v="19"/>
    <x v="1"/>
    <s v="Provision 2024 pour entretien "/>
    <n v="23.79"/>
    <m/>
  </r>
  <r>
    <n v="122"/>
    <d v="2024-12-31T00:00:00"/>
    <x v="20"/>
    <x v="1"/>
    <s v="Provision 2024 pour entretien "/>
    <n v="23.28"/>
    <m/>
  </r>
  <r>
    <n v="123"/>
    <d v="2024-12-31T00:00:00"/>
    <x v="21"/>
    <x v="1"/>
    <s v="Provision 2024pour entretien "/>
    <m/>
    <n v="500.01"/>
  </r>
  <r>
    <n v="124"/>
    <m/>
    <x v="2"/>
    <x v="2"/>
    <m/>
    <m/>
    <m/>
  </r>
  <r>
    <n v="125"/>
    <d v="2021-01-01T00:00:00"/>
    <x v="22"/>
    <x v="1"/>
    <s v="Report Provision 2021 pour entretien "/>
    <m/>
    <n v="24.8"/>
  </r>
  <r>
    <n v="126"/>
    <d v="2021-01-01T00:00:00"/>
    <x v="23"/>
    <x v="1"/>
    <s v="Provision 2021 pour entretien "/>
    <m/>
    <n v="25.3"/>
  </r>
  <r>
    <n v="127"/>
    <d v="2021-01-01T00:00:00"/>
    <x v="24"/>
    <x v="1"/>
    <s v="Provision 2021 pour entretien "/>
    <m/>
    <n v="25.3"/>
  </r>
  <r>
    <n v="128"/>
    <d v="2021-01-01T00:00:00"/>
    <x v="25"/>
    <x v="1"/>
    <s v="Provision 2021 pour entretien "/>
    <m/>
    <n v="33.909999999999997"/>
  </r>
  <r>
    <n v="129"/>
    <d v="2021-01-01T00:00:00"/>
    <x v="26"/>
    <x v="1"/>
    <s v="Provision 2021 pour entretien "/>
    <m/>
    <n v="37.450000000000003"/>
  </r>
  <r>
    <n v="130"/>
    <d v="2021-01-01T00:00:00"/>
    <x v="27"/>
    <x v="1"/>
    <s v="Provision 2021 pour entretien "/>
    <m/>
    <n v="37.450000000000003"/>
  </r>
  <r>
    <n v="131"/>
    <d v="2021-01-01T00:00:00"/>
    <x v="28"/>
    <x v="1"/>
    <s v="Provision 2021 pour entretien "/>
    <m/>
    <n v="35.93"/>
  </r>
  <r>
    <n v="132"/>
    <d v="2021-01-01T00:00:00"/>
    <x v="29"/>
    <x v="1"/>
    <s v="Provision 2021 pour entretien "/>
    <m/>
    <n v="32.39"/>
  </r>
  <r>
    <n v="133"/>
    <d v="2021-01-01T00:00:00"/>
    <x v="30"/>
    <x v="1"/>
    <s v="Provision 2021 pour entretien "/>
    <m/>
    <n v="29.86"/>
  </r>
  <r>
    <n v="134"/>
    <d v="2021-01-01T00:00:00"/>
    <x v="31"/>
    <x v="1"/>
    <s v="Provision 2021 pour entretien "/>
    <m/>
    <n v="24.8"/>
  </r>
  <r>
    <n v="135"/>
    <d v="2021-01-01T00:00:00"/>
    <x v="32"/>
    <x v="1"/>
    <s v="Provision 2021 pour entretien "/>
    <m/>
    <n v="27.83"/>
  </r>
  <r>
    <n v="136"/>
    <d v="2021-01-01T00:00:00"/>
    <x v="33"/>
    <x v="1"/>
    <s v="Provision 2021 pour entretien "/>
    <m/>
    <n v="24.8"/>
  </r>
  <r>
    <n v="137"/>
    <d v="2021-01-01T00:00:00"/>
    <x v="34"/>
    <x v="1"/>
    <s v="Provision 2021 pour entretien "/>
    <m/>
    <n v="23.79"/>
  </r>
  <r>
    <n v="138"/>
    <d v="2021-01-01T00:00:00"/>
    <x v="35"/>
    <x v="1"/>
    <s v="Provision 2021 pour entretien "/>
    <m/>
    <n v="23.28"/>
  </r>
  <r>
    <n v="139"/>
    <d v="2021-01-01T00:00:00"/>
    <x v="36"/>
    <x v="1"/>
    <s v="Provision 2021 pour entretien "/>
    <m/>
    <n v="23.28"/>
  </r>
  <r>
    <n v="140"/>
    <d v="2021-01-01T00:00:00"/>
    <x v="37"/>
    <x v="1"/>
    <s v="Provision 2021 pour entretien "/>
    <m/>
    <n v="22.77"/>
  </r>
  <r>
    <n v="141"/>
    <d v="2021-01-01T00:00:00"/>
    <x v="38"/>
    <x v="1"/>
    <s v="Provision 2021 pour entretien "/>
    <m/>
    <n v="23.79"/>
  </r>
  <r>
    <n v="142"/>
    <d v="2021-01-01T00:00:00"/>
    <x v="39"/>
    <x v="1"/>
    <s v="Provision 2021 pour entretien "/>
    <m/>
    <n v="23.28"/>
  </r>
  <r>
    <n v="143"/>
    <d v="2021-01-01T00:00:00"/>
    <x v="21"/>
    <x v="1"/>
    <s v="Provision 2021 pour entretien "/>
    <n v="500.01"/>
    <m/>
  </r>
  <r>
    <n v="144"/>
    <m/>
    <x v="2"/>
    <x v="2"/>
    <m/>
    <m/>
    <m/>
  </r>
  <r>
    <n v="145"/>
    <d v="2022-01-01T00:00:00"/>
    <x v="22"/>
    <x v="1"/>
    <s v="Provision 2022 pour entretien "/>
    <m/>
    <n v="24.8"/>
  </r>
  <r>
    <n v="146"/>
    <d v="2022-01-01T00:00:00"/>
    <x v="23"/>
    <x v="1"/>
    <s v="Provision 2022 pour entretien "/>
    <m/>
    <n v="25.3"/>
  </r>
  <r>
    <n v="147"/>
    <d v="2022-01-01T00:00:00"/>
    <x v="24"/>
    <x v="1"/>
    <s v="Provision 2022 pour entretien "/>
    <m/>
    <n v="25.3"/>
  </r>
  <r>
    <n v="148"/>
    <d v="2022-01-01T00:00:00"/>
    <x v="25"/>
    <x v="1"/>
    <s v="Provision 2022 pour entretien "/>
    <m/>
    <n v="33.909999999999997"/>
  </r>
  <r>
    <n v="149"/>
    <d v="2022-01-01T00:00:00"/>
    <x v="26"/>
    <x v="1"/>
    <s v="Provision 2022 pour entretien "/>
    <m/>
    <n v="37.450000000000003"/>
  </r>
  <r>
    <n v="150"/>
    <d v="2022-01-01T00:00:00"/>
    <x v="27"/>
    <x v="1"/>
    <s v="Provision 2022 pour entretien "/>
    <m/>
    <n v="37.450000000000003"/>
  </r>
  <r>
    <n v="151"/>
    <d v="2022-01-01T00:00:00"/>
    <x v="28"/>
    <x v="1"/>
    <s v="Provision 2022 pour entretien "/>
    <m/>
    <n v="35.93"/>
  </r>
  <r>
    <n v="152"/>
    <d v="2022-01-01T00:00:00"/>
    <x v="29"/>
    <x v="1"/>
    <s v="Provision 2022 pour entretien "/>
    <m/>
    <n v="32.39"/>
  </r>
  <r>
    <n v="153"/>
    <d v="2022-01-01T00:00:00"/>
    <x v="30"/>
    <x v="1"/>
    <s v="Provision 2022 pour entretien "/>
    <m/>
    <n v="29.86"/>
  </r>
  <r>
    <n v="154"/>
    <d v="2022-01-01T00:00:00"/>
    <x v="31"/>
    <x v="1"/>
    <s v="Provision 2022 pour entretien "/>
    <m/>
    <n v="24.8"/>
  </r>
  <r>
    <n v="155"/>
    <d v="2022-01-01T00:00:00"/>
    <x v="32"/>
    <x v="1"/>
    <s v="Provision 2022 pour entretien "/>
    <m/>
    <n v="27.83"/>
  </r>
  <r>
    <n v="156"/>
    <d v="2022-01-01T00:00:00"/>
    <x v="33"/>
    <x v="1"/>
    <s v="Provision 2022 pour entretien "/>
    <m/>
    <n v="24.8"/>
  </r>
  <r>
    <n v="157"/>
    <d v="2022-01-01T00:00:00"/>
    <x v="34"/>
    <x v="1"/>
    <s v="Provision 2022 pour entretien "/>
    <m/>
    <n v="23.79"/>
  </r>
  <r>
    <n v="158"/>
    <d v="2022-01-01T00:00:00"/>
    <x v="35"/>
    <x v="1"/>
    <s v="Provision 2022 pour entretien "/>
    <m/>
    <n v="23.28"/>
  </r>
  <r>
    <n v="159"/>
    <d v="2022-01-01T00:00:00"/>
    <x v="36"/>
    <x v="1"/>
    <s v="Provision 2022 pour entretien "/>
    <m/>
    <n v="23.28"/>
  </r>
  <r>
    <n v="160"/>
    <d v="2022-01-01T00:00:00"/>
    <x v="37"/>
    <x v="1"/>
    <s v="Provision 2022 pour entretien "/>
    <m/>
    <n v="22.77"/>
  </r>
  <r>
    <n v="161"/>
    <d v="2022-01-01T00:00:00"/>
    <x v="38"/>
    <x v="1"/>
    <s v="Provision 2022 pour entretien "/>
    <m/>
    <n v="23.79"/>
  </r>
  <r>
    <n v="162"/>
    <d v="2022-01-01T00:00:00"/>
    <x v="39"/>
    <x v="1"/>
    <s v="Provision 2022 pour entretien "/>
    <m/>
    <n v="23.28"/>
  </r>
  <r>
    <n v="163"/>
    <d v="2022-01-01T00:00:00"/>
    <x v="21"/>
    <x v="1"/>
    <s v="Provision 2022 pour entretien "/>
    <n v="500.01"/>
    <m/>
  </r>
  <r>
    <n v="164"/>
    <m/>
    <x v="2"/>
    <x v="2"/>
    <m/>
    <m/>
    <m/>
  </r>
  <r>
    <n v="165"/>
    <d v="2023-01-01T00:00:00"/>
    <x v="22"/>
    <x v="1"/>
    <s v="Provision 2023 pour entretien "/>
    <m/>
    <n v="24.8"/>
  </r>
  <r>
    <n v="166"/>
    <d v="2023-01-01T00:00:00"/>
    <x v="23"/>
    <x v="1"/>
    <s v="Provision 2023 pour entretien "/>
    <m/>
    <n v="25.3"/>
  </r>
  <r>
    <n v="167"/>
    <d v="2023-01-01T00:00:00"/>
    <x v="24"/>
    <x v="1"/>
    <s v="Provision 2023 pour entretien "/>
    <m/>
    <n v="25.3"/>
  </r>
  <r>
    <n v="168"/>
    <d v="2023-01-01T00:00:00"/>
    <x v="25"/>
    <x v="1"/>
    <s v="Provision 2023 pour entretien "/>
    <m/>
    <n v="33.909999999999997"/>
  </r>
  <r>
    <n v="169"/>
    <d v="2023-01-01T00:00:00"/>
    <x v="26"/>
    <x v="1"/>
    <s v="Provision 2023 pour entretien "/>
    <m/>
    <n v="37.450000000000003"/>
  </r>
  <r>
    <n v="170"/>
    <d v="2023-01-01T00:00:00"/>
    <x v="27"/>
    <x v="1"/>
    <s v="Provision 2023 pour entretien "/>
    <m/>
    <n v="37.450000000000003"/>
  </r>
  <r>
    <n v="171"/>
    <d v="2023-01-01T00:00:00"/>
    <x v="28"/>
    <x v="1"/>
    <s v="Provision 2023 pour entretien "/>
    <m/>
    <n v="35.93"/>
  </r>
  <r>
    <n v="172"/>
    <d v="2023-01-01T00:00:00"/>
    <x v="29"/>
    <x v="1"/>
    <s v="Provision 2023 pour entretien "/>
    <m/>
    <n v="32.39"/>
  </r>
  <r>
    <n v="173"/>
    <d v="2023-01-01T00:00:00"/>
    <x v="30"/>
    <x v="1"/>
    <s v="Provision 2023 pour entretien "/>
    <m/>
    <n v="29.86"/>
  </r>
  <r>
    <n v="174"/>
    <d v="2023-01-01T00:00:00"/>
    <x v="31"/>
    <x v="1"/>
    <s v="Provision 2023 pour entretien "/>
    <m/>
    <n v="24.8"/>
  </r>
  <r>
    <n v="175"/>
    <d v="2023-01-01T00:00:00"/>
    <x v="32"/>
    <x v="1"/>
    <s v="Provision 2023 pour entretien "/>
    <m/>
    <n v="27.83"/>
  </r>
  <r>
    <n v="176"/>
    <d v="2023-01-01T00:00:00"/>
    <x v="33"/>
    <x v="1"/>
    <s v="Provision 2023 pour entretien "/>
    <m/>
    <n v="24.8"/>
  </r>
  <r>
    <n v="177"/>
    <d v="2023-01-01T00:00:00"/>
    <x v="34"/>
    <x v="1"/>
    <s v="Provision 2023 pour entretien "/>
    <m/>
    <n v="23.79"/>
  </r>
  <r>
    <n v="178"/>
    <d v="2023-01-01T00:00:00"/>
    <x v="35"/>
    <x v="1"/>
    <s v="Provision 2023 pour entretien "/>
    <m/>
    <n v="23.28"/>
  </r>
  <r>
    <n v="179"/>
    <d v="2023-01-01T00:00:00"/>
    <x v="36"/>
    <x v="1"/>
    <s v="Provision 2023 pour entretien "/>
    <m/>
    <n v="23.28"/>
  </r>
  <r>
    <n v="180"/>
    <d v="2023-01-01T00:00:00"/>
    <x v="37"/>
    <x v="1"/>
    <s v="Provision 2023 pour entretien "/>
    <m/>
    <n v="22.77"/>
  </r>
  <r>
    <n v="181"/>
    <d v="2023-01-01T00:00:00"/>
    <x v="38"/>
    <x v="1"/>
    <s v="Provision 2023 pour entretien "/>
    <m/>
    <n v="23.79"/>
  </r>
  <r>
    <n v="182"/>
    <d v="2023-01-01T00:00:00"/>
    <x v="39"/>
    <x v="1"/>
    <s v="Provision 2023 pour entretien "/>
    <m/>
    <n v="23.28"/>
  </r>
  <r>
    <n v="183"/>
    <d v="2023-01-01T00:00:00"/>
    <x v="21"/>
    <x v="1"/>
    <s v="Provision 2023 pour entretien "/>
    <n v="500.01"/>
    <m/>
  </r>
  <r>
    <n v="184"/>
    <m/>
    <x v="2"/>
    <x v="2"/>
    <m/>
    <m/>
    <m/>
  </r>
  <r>
    <n v="185"/>
    <d v="2024-01-17T00:00:00"/>
    <x v="40"/>
    <x v="3"/>
    <s v="cotisation adispo janvier"/>
    <n v="19.739999999999998"/>
    <m/>
  </r>
  <r>
    <n v="186"/>
    <d v="2024-01-17T00:00:00"/>
    <x v="1"/>
    <x v="1"/>
    <s v="cotisation adispo janvier"/>
    <m/>
    <n v="19.739999999999998"/>
  </r>
  <r>
    <n v="187"/>
    <m/>
    <x v="2"/>
    <x v="2"/>
    <m/>
    <m/>
    <m/>
  </r>
  <r>
    <n v="188"/>
    <d v="2024-02-13T00:00:00"/>
    <x v="7"/>
    <x v="1"/>
    <s v="acompte 2023"/>
    <m/>
    <n v="176.81"/>
  </r>
  <r>
    <n v="189"/>
    <d v="2024-02-13T00:00:00"/>
    <x v="1"/>
    <x v="1"/>
    <s v="acompte 2023"/>
    <n v="176.81"/>
    <m/>
  </r>
  <r>
    <n v="190"/>
    <m/>
    <x v="2"/>
    <x v="2"/>
    <m/>
    <m/>
    <m/>
  </r>
  <r>
    <n v="191"/>
    <d v="2024-02-14T00:00:00"/>
    <x v="8"/>
    <x v="1"/>
    <s v="acompte 2023"/>
    <m/>
    <n v="158.69"/>
  </r>
  <r>
    <n v="192"/>
    <d v="2024-02-14T00:00:00"/>
    <x v="1"/>
    <x v="1"/>
    <s v="acompte 2023"/>
    <n v="158.69"/>
    <m/>
  </r>
  <r>
    <n v="193"/>
    <m/>
    <x v="2"/>
    <x v="2"/>
    <m/>
    <m/>
    <m/>
  </r>
  <r>
    <n v="194"/>
    <d v="2024-02-14T00:00:00"/>
    <x v="3"/>
    <x v="1"/>
    <s v="acompte 2023"/>
    <m/>
    <n v="213.31"/>
  </r>
  <r>
    <n v="195"/>
    <d v="2024-02-14T00:00:00"/>
    <x v="1"/>
    <x v="1"/>
    <s v="acompte 2023"/>
    <n v="213.31"/>
    <m/>
  </r>
  <r>
    <n v="196"/>
    <m/>
    <x v="2"/>
    <x v="2"/>
    <m/>
    <m/>
    <m/>
  </r>
  <r>
    <n v="197"/>
    <d v="2024-02-16T00:00:00"/>
    <x v="12"/>
    <x v="1"/>
    <s v="acompte 2023"/>
    <m/>
    <n v="151.4"/>
  </r>
  <r>
    <n v="198"/>
    <d v="2024-02-16T00:00:00"/>
    <x v="1"/>
    <x v="1"/>
    <s v="acompte 2023"/>
    <n v="151.4"/>
    <m/>
  </r>
  <r>
    <n v="199"/>
    <m/>
    <x v="2"/>
    <x v="2"/>
    <m/>
    <m/>
    <m/>
  </r>
  <r>
    <n v="200"/>
    <d v="2024-02-23T00:00:00"/>
    <x v="6"/>
    <x v="1"/>
    <s v="acompte chèque 2023"/>
    <m/>
    <n v="68.09"/>
  </r>
  <r>
    <n v="201"/>
    <d v="2024-02-23T00:00:00"/>
    <x v="1"/>
    <x v="1"/>
    <s v="acompte 2023"/>
    <n v="68.09"/>
    <m/>
  </r>
  <r>
    <n v="202"/>
    <d v="2024-02-23T00:00:00"/>
    <x v="16"/>
    <x v="1"/>
    <s v="acompte chèque 2023"/>
    <m/>
    <n v="148.35"/>
  </r>
  <r>
    <n v="203"/>
    <d v="2024-02-23T00:00:00"/>
    <x v="1"/>
    <x v="1"/>
    <s v="acompte 2023"/>
    <n v="148.35"/>
    <m/>
  </r>
  <r>
    <n v="204"/>
    <m/>
    <x v="2"/>
    <x v="2"/>
    <m/>
    <m/>
    <m/>
  </r>
  <r>
    <n v="205"/>
    <d v="2024-02-26T00:00:00"/>
    <x v="9"/>
    <x v="1"/>
    <s v="acompte 2023"/>
    <m/>
    <n v="72.150000000000006"/>
  </r>
  <r>
    <n v="206"/>
    <d v="2024-02-26T00:00:00"/>
    <x v="1"/>
    <x v="1"/>
    <s v="acompte 2023"/>
    <n v="72.150000000000006"/>
    <m/>
  </r>
  <r>
    <n v="207"/>
    <m/>
    <x v="2"/>
    <x v="2"/>
    <m/>
    <m/>
    <m/>
  </r>
  <r>
    <n v="208"/>
    <d v="3024-03-04T00:00:00"/>
    <x v="15"/>
    <x v="1"/>
    <s v="acompte 2023"/>
    <m/>
    <n v="150"/>
  </r>
  <r>
    <n v="209"/>
    <d v="3024-03-04T00:00:00"/>
    <x v="1"/>
    <x v="1"/>
    <s v="acompte 2023"/>
    <n v="150"/>
    <m/>
  </r>
  <r>
    <n v="210"/>
    <d v="3024-03-04T00:00:00"/>
    <x v="5"/>
    <x v="1"/>
    <s v="acompte 2023"/>
    <m/>
    <n v="215.63"/>
  </r>
  <r>
    <n v="211"/>
    <d v="3024-03-04T00:00:00"/>
    <x v="1"/>
    <x v="1"/>
    <s v="acompte 2023"/>
    <n v="215.63"/>
    <m/>
  </r>
  <r>
    <n v="212"/>
    <d v="2024-03-15T00:00:00"/>
    <x v="19"/>
    <x v="1"/>
    <s v="acompte 2023"/>
    <m/>
    <n v="47.76"/>
  </r>
  <r>
    <n v="213"/>
    <d v="2024-03-15T00:00:00"/>
    <x v="1"/>
    <x v="1"/>
    <s v="acompte 2023"/>
    <n v="47.76"/>
    <m/>
  </r>
  <r>
    <n v="214"/>
    <d v="2024-03-20T00:00:00"/>
    <x v="4"/>
    <x v="1"/>
    <s v="acompte 2023"/>
    <m/>
    <n v="30.8"/>
  </r>
  <r>
    <n v="215"/>
    <d v="2024-03-20T00:00:00"/>
    <x v="1"/>
    <x v="1"/>
    <s v="acompte 2023"/>
    <n v="30.8"/>
    <m/>
  </r>
  <r>
    <n v="216"/>
    <d v="2024-03-20T00:00:00"/>
    <x v="13"/>
    <x v="1"/>
    <s v="acompte 2023"/>
    <m/>
    <n v="55.88"/>
  </r>
  <r>
    <n v="217"/>
    <d v="2024-03-20T00:00:00"/>
    <x v="1"/>
    <x v="1"/>
    <s v="acompte 2023"/>
    <n v="55.88"/>
    <m/>
  </r>
  <r>
    <n v="218"/>
    <d v="2024-03-04T00:00:00"/>
    <x v="10"/>
    <x v="1"/>
    <s v="acompte 2023"/>
    <m/>
    <n v="166.65"/>
  </r>
  <r>
    <n v="219"/>
    <d v="2024-03-04T00:00:00"/>
    <x v="1"/>
    <x v="1"/>
    <s v="acompte 2023"/>
    <n v="166.65"/>
    <m/>
  </r>
  <r>
    <n v="220"/>
    <m/>
    <x v="2"/>
    <x v="2"/>
    <m/>
    <m/>
    <m/>
  </r>
  <r>
    <n v="221"/>
    <d v="2024-04-16T00:00:00"/>
    <x v="18"/>
    <x v="1"/>
    <s v="acompte 2023"/>
    <m/>
    <n v="45.72"/>
  </r>
  <r>
    <n v="222"/>
    <d v="2024-04-16T00:00:00"/>
    <x v="1"/>
    <x v="1"/>
    <s v="acompte chèque"/>
    <n v="45.72"/>
    <m/>
  </r>
  <r>
    <n v="223"/>
    <m/>
    <x v="2"/>
    <x v="2"/>
    <m/>
    <m/>
    <m/>
  </r>
  <r>
    <n v="224"/>
    <d v="2023-04-26T00:00:00"/>
    <x v="41"/>
    <x v="4"/>
    <s v="Cotisation RC 2024"/>
    <n v="340"/>
    <m/>
  </r>
  <r>
    <n v="225"/>
    <d v="2023-04-26T00:00:00"/>
    <x v="1"/>
    <x v="1"/>
    <s v="Cotisation RC 2024"/>
    <m/>
    <n v="340"/>
  </r>
  <r>
    <n v="226"/>
    <m/>
    <x v="2"/>
    <x v="2"/>
    <m/>
    <m/>
    <m/>
  </r>
  <r>
    <n v="227"/>
    <d v="2024-04-18T00:00:00"/>
    <x v="40"/>
    <x v="3"/>
    <s v="cotisation adispo avril"/>
    <n v="19.739999999999998"/>
    <m/>
  </r>
  <r>
    <n v="228"/>
    <d v="2024-04-18T00:00:00"/>
    <x v="1"/>
    <x v="1"/>
    <s v="cotisation adispo avril"/>
    <m/>
    <n v="19.739999999999998"/>
  </r>
  <r>
    <n v="229"/>
    <m/>
    <x v="2"/>
    <x v="2"/>
    <m/>
    <m/>
    <m/>
  </r>
  <r>
    <n v="230"/>
    <d v="2024-09-10T00:00:00"/>
    <x v="40"/>
    <x v="3"/>
    <s v="frais gestion banque"/>
    <n v="30"/>
    <m/>
  </r>
  <r>
    <n v="231"/>
    <d v="2024-09-10T00:00:00"/>
    <x v="1"/>
    <x v="1"/>
    <s v="frais gestion banque"/>
    <m/>
    <n v="30"/>
  </r>
  <r>
    <n v="232"/>
    <m/>
    <x v="2"/>
    <x v="2"/>
    <m/>
    <m/>
    <m/>
  </r>
  <r>
    <n v="233"/>
    <d v="2024-07-17T00:00:00"/>
    <x v="40"/>
    <x v="3"/>
    <s v="cotisation adispo juillet"/>
    <n v="19.739999999999998"/>
    <m/>
  </r>
  <r>
    <n v="234"/>
    <d v="2024-07-17T00:00:00"/>
    <x v="1"/>
    <x v="1"/>
    <s v="cotisation adispo juillet"/>
    <m/>
    <n v="19.739999999999998"/>
  </r>
  <r>
    <n v="235"/>
    <m/>
    <x v="2"/>
    <x v="2"/>
    <m/>
    <m/>
    <m/>
  </r>
  <r>
    <n v="236"/>
    <d v="2024-10-17T00:00:00"/>
    <x v="40"/>
    <x v="3"/>
    <s v="cotisation adispo octobre"/>
    <n v="19.739999999999998"/>
    <m/>
  </r>
  <r>
    <n v="237"/>
    <d v="2024-10-17T00:00:00"/>
    <x v="1"/>
    <x v="1"/>
    <s v="cotisation adispo octobre"/>
    <m/>
    <n v="19.739999999999998"/>
  </r>
  <r>
    <n v="238"/>
    <m/>
    <x v="2"/>
    <x v="2"/>
    <m/>
    <m/>
    <m/>
  </r>
  <r>
    <n v="239"/>
    <d v="2024-11-05T00:00:00"/>
    <x v="17"/>
    <x v="1"/>
    <s v="provision charges "/>
    <m/>
    <n v="30"/>
  </r>
  <r>
    <n v="240"/>
    <d v="2024-11-05T00:00:00"/>
    <x v="1"/>
    <x v="1"/>
    <s v="provision charges "/>
    <n v="30"/>
    <m/>
  </r>
  <r>
    <n v="241"/>
    <d v="2024-11-05T00:00:00"/>
    <x v="17"/>
    <x v="1"/>
    <s v="provision charges "/>
    <m/>
    <n v="23.28"/>
  </r>
  <r>
    <n v="242"/>
    <d v="2024-11-05T00:00:00"/>
    <x v="1"/>
    <x v="1"/>
    <s v="provision charges "/>
    <n v="23.28"/>
    <m/>
  </r>
  <r>
    <n v="243"/>
    <m/>
    <x v="2"/>
    <x v="2"/>
    <m/>
    <m/>
    <m/>
  </r>
  <r>
    <n v="244"/>
    <d v="2024-11-08T00:00:00"/>
    <x v="5"/>
    <x v="1"/>
    <s v="acompte 2024"/>
    <m/>
    <n v="139.35"/>
  </r>
  <r>
    <n v="245"/>
    <d v="2024-11-08T00:00:00"/>
    <x v="1"/>
    <x v="1"/>
    <s v="acompte 2023"/>
    <n v="139.35"/>
    <m/>
  </r>
  <r>
    <n v="246"/>
    <d v="2024-11-08T00:00:00"/>
    <x v="42"/>
    <x v="5"/>
    <s v="facture engie entretien 2024"/>
    <n v="1402.23"/>
    <m/>
  </r>
  <r>
    <n v="247"/>
    <d v="2024-11-08T00:00:00"/>
    <x v="1"/>
    <x v="1"/>
    <s v="facture engie entretien 2024"/>
    <m/>
    <n v="1402.23"/>
  </r>
  <r>
    <n v="248"/>
    <m/>
    <x v="2"/>
    <x v="2"/>
    <m/>
    <m/>
    <m/>
  </r>
  <r>
    <n v="249"/>
    <d v="2024-12-20T00:00:00"/>
    <x v="20"/>
    <x v="1"/>
    <s v="acompte 2023"/>
    <m/>
    <n v="141.02000000000001"/>
  </r>
  <r>
    <n v="250"/>
    <d v="2024-12-20T00:00:00"/>
    <x v="1"/>
    <x v="1"/>
    <s v="acompte 2023"/>
    <n v="141.02000000000001"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s v=""/>
    <s v=""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  <r>
    <m/>
    <m/>
    <x v="2"/>
    <x v="2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2">
  <r>
    <n v="1"/>
    <d v="2024-01-01T00:00:00"/>
    <x v="0"/>
    <x v="0"/>
    <s v="Report banque"/>
    <n v="48.93"/>
    <m/>
    <x v="0"/>
  </r>
  <r>
    <n v="2"/>
    <d v="2023-01-01T00:00:00"/>
    <x v="1"/>
    <x v="1"/>
    <s v="Report banque"/>
    <m/>
    <n v="48.93"/>
    <x v="1"/>
  </r>
  <r>
    <n v="3"/>
    <m/>
    <x v="2"/>
    <x v="2"/>
    <m/>
    <m/>
    <m/>
    <x v="1"/>
  </r>
  <r>
    <n v="4"/>
    <m/>
    <x v="2"/>
    <x v="2"/>
    <m/>
    <m/>
    <m/>
    <x v="1"/>
  </r>
  <r>
    <n v="5"/>
    <d v="2024-01-01T00:00:00"/>
    <x v="3"/>
    <x v="1"/>
    <s v="Report exercice précédent"/>
    <n v="213.31396761133604"/>
    <m/>
    <x v="2"/>
  </r>
  <r>
    <n v="6"/>
    <d v="2024-01-01T00:00:00"/>
    <x v="4"/>
    <x v="1"/>
    <s v="Report exercice précédent"/>
    <n v="30.804048582995954"/>
    <m/>
    <x v="2"/>
  </r>
  <r>
    <n v="7"/>
    <d v="2024-01-01T00:00:00"/>
    <x v="5"/>
    <x v="1"/>
    <s v="Report exercice précédent"/>
    <n v="215.63404858299594"/>
    <m/>
    <x v="2"/>
  </r>
  <r>
    <n v="8"/>
    <d v="2024-01-01T00:00:00"/>
    <x v="6"/>
    <x v="1"/>
    <s v="Report exercice précédent"/>
    <n v="68.085425101214568"/>
    <m/>
    <x v="2"/>
  </r>
  <r>
    <n v="9"/>
    <d v="2024-01-01T00:00:00"/>
    <x v="7"/>
    <x v="1"/>
    <s v="Report exercice précédent"/>
    <n v="176.80599190283402"/>
    <m/>
    <x v="2"/>
  </r>
  <r>
    <n v="10"/>
    <d v="2024-01-01T00:00:00"/>
    <x v="8"/>
    <x v="1"/>
    <s v="Report exercice précédent"/>
    <n v="158.68599190283402"/>
    <m/>
    <x v="2"/>
  </r>
  <r>
    <n v="11"/>
    <d v="2024-01-01T00:00:00"/>
    <x v="9"/>
    <x v="1"/>
    <s v="Report exercice précédent"/>
    <n v="72.150000000000006"/>
    <m/>
    <x v="2"/>
  </r>
  <r>
    <n v="12"/>
    <d v="2024-01-01T00:00:00"/>
    <x v="10"/>
    <x v="1"/>
    <s v="Report exercice précédent"/>
    <n v="166.65"/>
    <m/>
    <x v="2"/>
  </r>
  <r>
    <n v="13"/>
    <d v="2024-01-01T00:00:00"/>
    <x v="11"/>
    <x v="1"/>
    <s v="Report exercice précédent"/>
    <n v="0"/>
    <m/>
    <x v="2"/>
  </r>
  <r>
    <n v="14"/>
    <d v="2024-01-01T00:00:00"/>
    <x v="12"/>
    <x v="1"/>
    <s v="Report exercice précédent"/>
    <n v="151.4"/>
    <m/>
    <x v="2"/>
  </r>
  <r>
    <n v="15"/>
    <d v="2024-01-01T00:00:00"/>
    <x v="13"/>
    <x v="1"/>
    <s v="Report exercice précédent"/>
    <n v="55.88"/>
    <m/>
    <x v="2"/>
  </r>
  <r>
    <n v="16"/>
    <d v="2024-01-01T00:00:00"/>
    <x v="14"/>
    <x v="1"/>
    <s v="Report exercice précédent"/>
    <n v="314.39"/>
    <m/>
    <x v="2"/>
  </r>
  <r>
    <n v="17"/>
    <d v="2024-01-01T00:00:00"/>
    <x v="15"/>
    <x v="1"/>
    <s v="Report exercice précédent"/>
    <n v="111.28"/>
    <m/>
    <x v="2"/>
  </r>
  <r>
    <n v="18"/>
    <d v="2024-01-01T00:00:00"/>
    <x v="16"/>
    <x v="1"/>
    <s v="Report exercice précédent"/>
    <n v="148.35"/>
    <m/>
    <x v="2"/>
  </r>
  <r>
    <n v="19"/>
    <d v="2024-01-01T00:00:00"/>
    <x v="17"/>
    <x v="1"/>
    <s v="Report exercice précédent"/>
    <m/>
    <n v="3.26"/>
    <x v="2"/>
  </r>
  <r>
    <n v="20"/>
    <d v="2024-01-01T00:00:00"/>
    <x v="18"/>
    <x v="1"/>
    <s v="Report exercice précédent"/>
    <n v="45.72"/>
    <m/>
    <x v="2"/>
  </r>
  <r>
    <n v="21"/>
    <d v="2024-01-01T00:00:00"/>
    <x v="19"/>
    <x v="1"/>
    <s v="Report exercice précédent"/>
    <n v="47.76"/>
    <m/>
    <x v="2"/>
  </r>
  <r>
    <n v="22"/>
    <d v="2024-01-01T00:00:00"/>
    <x v="20"/>
    <x v="1"/>
    <s v="Report exercice précédent"/>
    <n v="96.84"/>
    <m/>
    <x v="2"/>
  </r>
  <r>
    <n v="23"/>
    <m/>
    <x v="2"/>
    <x v="2"/>
    <m/>
    <m/>
    <n v="2070.4899999999998"/>
    <x v="1"/>
  </r>
  <r>
    <n v="24"/>
    <m/>
    <x v="2"/>
    <x v="2"/>
    <m/>
    <m/>
    <m/>
    <x v="1"/>
  </r>
  <r>
    <n v="25"/>
    <d v="2024-12-31T00:00:00"/>
    <x v="3"/>
    <x v="1"/>
    <s v="Contrat ENGIE P2 - P3"/>
    <n v="167.22199999999998"/>
    <m/>
    <x v="3"/>
  </r>
  <r>
    <n v="26"/>
    <d v="2024-12-31T00:00:00"/>
    <x v="4"/>
    <x v="1"/>
    <s v="Hors contrat Entretien ENGIE"/>
    <n v="0"/>
    <m/>
    <x v="3"/>
  </r>
  <r>
    <n v="27"/>
    <d v="2024-12-31T00:00:00"/>
    <x v="5"/>
    <x v="1"/>
    <s v="Contrat ENGIE P2 - P3"/>
    <n v="167.22199999999998"/>
    <m/>
    <x v="3"/>
  </r>
  <r>
    <n v="28"/>
    <d v="2024-12-31T00:00:00"/>
    <x v="6"/>
    <x v="1"/>
    <s v="Hors contrat Entretien ENGIE"/>
    <n v="0"/>
    <m/>
    <x v="3"/>
  </r>
  <r>
    <n v="29"/>
    <d v="2024-12-31T00:00:00"/>
    <x v="7"/>
    <x v="1"/>
    <s v="Contrat ENGIE P2 "/>
    <n v="104.76399999999998"/>
    <m/>
    <x v="3"/>
  </r>
  <r>
    <n v="30"/>
    <d v="2024-12-31T00:00:00"/>
    <x v="8"/>
    <x v="1"/>
    <s v="Contrat ENGIE P2"/>
    <n v="104.76399999999998"/>
    <m/>
    <x v="3"/>
  </r>
  <r>
    <n v="31"/>
    <d v="2024-12-31T00:00:00"/>
    <x v="9"/>
    <x v="1"/>
    <s v="Hors contrat Entretien ENGIE"/>
    <n v="0"/>
    <m/>
    <x v="3"/>
  </r>
  <r>
    <n v="32"/>
    <d v="2024-12-31T00:00:00"/>
    <x v="10"/>
    <x v="1"/>
    <s v="Contrat ENGIE P2 - P3"/>
    <n v="104.76399999999998"/>
    <m/>
    <x v="3"/>
  </r>
  <r>
    <n v="33"/>
    <d v="2024-12-31T00:00:00"/>
    <x v="11"/>
    <x v="1"/>
    <s v="Contrat ENGIE P2 - P3"/>
    <n v="271.98599999999999"/>
    <m/>
    <x v="3"/>
  </r>
  <r>
    <n v="34"/>
    <d v="2024-12-31T00:00:00"/>
    <x v="12"/>
    <x v="1"/>
    <s v="Contrat ENGIE P2 "/>
    <n v="104.76399999999998"/>
    <m/>
    <x v="3"/>
  </r>
  <r>
    <n v="35"/>
    <d v="2024-12-31T00:00:00"/>
    <x v="13"/>
    <x v="1"/>
    <s v="Hors contrat Entretien ENGIE"/>
    <n v="0"/>
    <m/>
    <x v="3"/>
  </r>
  <r>
    <n v="36"/>
    <d v="2024-12-31T00:00:00"/>
    <x v="14"/>
    <x v="1"/>
    <s v="Contrat ENGIE P2 "/>
    <n v="104.76399999999998"/>
    <m/>
    <x v="3"/>
  </r>
  <r>
    <n v="37"/>
    <d v="2024-12-31T00:00:00"/>
    <x v="15"/>
    <x v="1"/>
    <s v="Contrat ENGIE P2 - P3"/>
    <n v="167.22199999999998"/>
    <m/>
    <x v="3"/>
  </r>
  <r>
    <n v="38"/>
    <d v="2024-12-31T00:00:00"/>
    <x v="16"/>
    <x v="1"/>
    <s v="Contrat ENGIE P2 - P3"/>
    <n v="104.76399999999998"/>
    <m/>
    <x v="3"/>
  </r>
  <r>
    <n v="39"/>
    <d v="2024-12-31T00:00:00"/>
    <x v="17"/>
    <x v="1"/>
    <s v="Hors contrat Entretien ENGIE"/>
    <n v="0"/>
    <m/>
    <x v="3"/>
  </r>
  <r>
    <n v="40"/>
    <d v="2024-12-31T00:00:00"/>
    <x v="18"/>
    <x v="1"/>
    <s v="Hors contrat Entretien ENGIE"/>
    <n v="0"/>
    <m/>
    <x v="3"/>
  </r>
  <r>
    <n v="41"/>
    <d v="2024-12-31T00:00:00"/>
    <x v="19"/>
    <x v="1"/>
    <s v="Hors contrat Entretien ENGIE"/>
    <n v="0"/>
    <m/>
    <x v="3"/>
  </r>
  <r>
    <n v="42"/>
    <d v="2024-12-31T00:00:00"/>
    <x v="20"/>
    <x v="1"/>
    <s v="Hors contrat Entretien ENGIE"/>
    <n v="0"/>
    <m/>
    <x v="3"/>
  </r>
  <r>
    <n v="43"/>
    <d v="2024-12-31T00:00:00"/>
    <x v="21"/>
    <x v="1"/>
    <s v="ENGIE SAVELYS"/>
    <m/>
    <n v="1402.2359999999996"/>
    <x v="3"/>
  </r>
  <r>
    <n v="44"/>
    <m/>
    <x v="2"/>
    <x v="2"/>
    <m/>
    <m/>
    <m/>
    <x v="1"/>
  </r>
  <r>
    <n v="45"/>
    <d v="2024-12-31T00:00:00"/>
    <x v="3"/>
    <x v="1"/>
    <s v="Communs"/>
    <n v="0"/>
    <s v=""/>
    <x v="4"/>
  </r>
  <r>
    <n v="46"/>
    <d v="2024-12-31T00:00:00"/>
    <x v="4"/>
    <x v="1"/>
    <s v="Communs"/>
    <n v="0"/>
    <s v=""/>
    <x v="4"/>
  </r>
  <r>
    <n v="47"/>
    <d v="2024-12-31T00:00:00"/>
    <x v="5"/>
    <x v="1"/>
    <s v="Communs"/>
    <n v="0"/>
    <m/>
    <x v="4"/>
  </r>
  <r>
    <n v="48"/>
    <d v="2024-12-31T00:00:00"/>
    <x v="6"/>
    <x v="1"/>
    <s v="Communs"/>
    <n v="0"/>
    <m/>
    <x v="4"/>
  </r>
  <r>
    <n v="49"/>
    <d v="2024-12-31T00:00:00"/>
    <x v="7"/>
    <x v="1"/>
    <s v="Communs"/>
    <n v="0"/>
    <m/>
    <x v="4"/>
  </r>
  <r>
    <n v="50"/>
    <d v="2024-12-31T00:00:00"/>
    <x v="8"/>
    <x v="1"/>
    <s v="Communs"/>
    <n v="0"/>
    <m/>
    <x v="4"/>
  </r>
  <r>
    <n v="51"/>
    <d v="2024-12-31T00:00:00"/>
    <x v="9"/>
    <x v="1"/>
    <s v="Communs"/>
    <n v="0"/>
    <m/>
    <x v="4"/>
  </r>
  <r>
    <n v="52"/>
    <d v="2024-12-31T00:00:00"/>
    <x v="10"/>
    <x v="1"/>
    <s v="Communs"/>
    <n v="0"/>
    <m/>
    <x v="4"/>
  </r>
  <r>
    <n v="53"/>
    <d v="2024-12-31T00:00:00"/>
    <x v="11"/>
    <x v="1"/>
    <s v="Communs"/>
    <n v="0"/>
    <m/>
    <x v="4"/>
  </r>
  <r>
    <n v="54"/>
    <d v="2024-12-31T00:00:00"/>
    <x v="12"/>
    <x v="1"/>
    <s v="Communs"/>
    <n v="0"/>
    <m/>
    <x v="4"/>
  </r>
  <r>
    <n v="55"/>
    <d v="2024-12-31T00:00:00"/>
    <x v="13"/>
    <x v="1"/>
    <s v="Communs"/>
    <n v="0"/>
    <m/>
    <x v="4"/>
  </r>
  <r>
    <n v="56"/>
    <d v="2024-12-31T00:00:00"/>
    <x v="14"/>
    <x v="1"/>
    <s v="Communs"/>
    <n v="0"/>
    <m/>
    <x v="4"/>
  </r>
  <r>
    <n v="57"/>
    <d v="2024-12-31T00:00:00"/>
    <x v="15"/>
    <x v="1"/>
    <s v="Communs"/>
    <n v="0"/>
    <m/>
    <x v="4"/>
  </r>
  <r>
    <n v="58"/>
    <d v="2024-12-31T00:00:00"/>
    <x v="16"/>
    <x v="1"/>
    <s v="Communs"/>
    <n v="0"/>
    <m/>
    <x v="4"/>
  </r>
  <r>
    <n v="59"/>
    <d v="2024-12-31T00:00:00"/>
    <x v="17"/>
    <x v="1"/>
    <s v="Communs"/>
    <n v="0"/>
    <m/>
    <x v="4"/>
  </r>
  <r>
    <n v="60"/>
    <d v="2024-12-31T00:00:00"/>
    <x v="18"/>
    <x v="1"/>
    <s v="Communs"/>
    <n v="0"/>
    <m/>
    <x v="4"/>
  </r>
  <r>
    <n v="61"/>
    <d v="2024-12-31T00:00:00"/>
    <x v="19"/>
    <x v="1"/>
    <s v="Communs"/>
    <n v="0"/>
    <m/>
    <x v="4"/>
  </r>
  <r>
    <n v="62"/>
    <d v="2024-12-31T00:00:00"/>
    <x v="20"/>
    <x v="1"/>
    <s v="Communs"/>
    <n v="0"/>
    <m/>
    <x v="4"/>
  </r>
  <r>
    <n v="63"/>
    <d v="2024-12-31T00:00:00"/>
    <x v="21"/>
    <x v="1"/>
    <s v="Communs"/>
    <m/>
    <n v="0"/>
    <x v="4"/>
  </r>
  <r>
    <n v="64"/>
    <m/>
    <x v="2"/>
    <x v="2"/>
    <m/>
    <m/>
    <m/>
    <x v="1"/>
  </r>
  <r>
    <n v="65"/>
    <d v="2024-12-31T00:00:00"/>
    <x v="3"/>
    <x v="1"/>
    <s v="Assurance Multirisques"/>
    <n v="16.862348178137651"/>
    <m/>
    <x v="5"/>
  </r>
  <r>
    <n v="66"/>
    <d v="2024-12-31T00:00:00"/>
    <x v="4"/>
    <x v="1"/>
    <s v="Assurance Multirisques"/>
    <n v="17.20647773279352"/>
    <m/>
    <x v="5"/>
  </r>
  <r>
    <n v="67"/>
    <d v="2024-12-31T00:00:00"/>
    <x v="5"/>
    <x v="1"/>
    <s v="Assurance Multirisques"/>
    <n v="17.20647773279352"/>
    <m/>
    <x v="5"/>
  </r>
  <r>
    <n v="68"/>
    <d v="2024-12-31T00:00:00"/>
    <x v="6"/>
    <x v="1"/>
    <s v="Assurance Multirisques"/>
    <n v="23.056680161943319"/>
    <m/>
    <x v="5"/>
  </r>
  <r>
    <n v="69"/>
    <d v="2024-12-31T00:00:00"/>
    <x v="7"/>
    <x v="1"/>
    <s v="Assurance Multirisques"/>
    <n v="25.465587044534409"/>
    <m/>
    <x v="5"/>
  </r>
  <r>
    <n v="70"/>
    <d v="2024-12-31T00:00:00"/>
    <x v="8"/>
    <x v="1"/>
    <s v="Assurance Multirisques"/>
    <n v="25.465587044534409"/>
    <m/>
    <x v="5"/>
  </r>
  <r>
    <n v="71"/>
    <d v="2024-12-31T00:00:00"/>
    <x v="9"/>
    <x v="1"/>
    <s v="Assurance Multirisques"/>
    <n v="24.4331983805668"/>
    <m/>
    <x v="5"/>
  </r>
  <r>
    <n v="72"/>
    <d v="2024-12-31T00:00:00"/>
    <x v="10"/>
    <x v="1"/>
    <s v="Assurance Multirisques"/>
    <n v="22.024291497975707"/>
    <m/>
    <x v="5"/>
  </r>
  <r>
    <n v="73"/>
    <d v="2024-12-31T00:00:00"/>
    <x v="11"/>
    <x v="1"/>
    <s v="Assurance Multirisques"/>
    <n v="20.303643724696354"/>
    <m/>
    <x v="5"/>
  </r>
  <r>
    <n v="74"/>
    <d v="2024-12-31T00:00:00"/>
    <x v="12"/>
    <x v="1"/>
    <s v="Assurance Multirisques"/>
    <n v="16.862348178137651"/>
    <m/>
    <x v="5"/>
  </r>
  <r>
    <n v="75"/>
    <d v="2024-12-31T00:00:00"/>
    <x v="13"/>
    <x v="1"/>
    <s v="Assurance Multirisques"/>
    <n v="18.927125506072873"/>
    <m/>
    <x v="5"/>
  </r>
  <r>
    <n v="76"/>
    <d v="2024-12-31T00:00:00"/>
    <x v="14"/>
    <x v="1"/>
    <s v="Assurance Multirisques"/>
    <n v="16.862348178137651"/>
    <m/>
    <x v="5"/>
  </r>
  <r>
    <n v="77"/>
    <d v="2024-12-31T00:00:00"/>
    <x v="15"/>
    <x v="1"/>
    <s v="Assurance Multirisques"/>
    <n v="16.174089068825911"/>
    <m/>
    <x v="5"/>
  </r>
  <r>
    <n v="78"/>
    <d v="2024-12-31T00:00:00"/>
    <x v="16"/>
    <x v="1"/>
    <s v="Assurance Multirisques"/>
    <n v="15.829959514170039"/>
    <m/>
    <x v="5"/>
  </r>
  <r>
    <n v="79"/>
    <d v="2024-12-31T00:00:00"/>
    <x v="17"/>
    <x v="1"/>
    <s v="Assurance Multirisques"/>
    <n v="15.829959514170039"/>
    <m/>
    <x v="5"/>
  </r>
  <r>
    <n v="80"/>
    <d v="2024-12-31T00:00:00"/>
    <x v="18"/>
    <x v="1"/>
    <s v="Assurance Multirisques"/>
    <n v="15.485829959514168"/>
    <m/>
    <x v="5"/>
  </r>
  <r>
    <n v="81"/>
    <d v="2024-12-31T00:00:00"/>
    <x v="19"/>
    <x v="1"/>
    <s v="Assurance Multirisques"/>
    <n v="16.174089068825911"/>
    <m/>
    <x v="5"/>
  </r>
  <r>
    <n v="82"/>
    <d v="2024-12-31T00:00:00"/>
    <x v="20"/>
    <x v="1"/>
    <s v="Assurance Multirisques"/>
    <n v="15.829959514170039"/>
    <m/>
    <x v="5"/>
  </r>
  <r>
    <n v="83"/>
    <d v="2024-12-31T00:00:00"/>
    <x v="21"/>
    <x v="1"/>
    <s v="Assurance Multirisques"/>
    <m/>
    <n v="339.99999999999989"/>
    <x v="5"/>
  </r>
  <r>
    <n v="84"/>
    <m/>
    <x v="2"/>
    <x v="2"/>
    <m/>
    <m/>
    <m/>
    <x v="1"/>
  </r>
  <r>
    <n v="85"/>
    <d v="2024-12-31T00:00:00"/>
    <x v="3"/>
    <x v="1"/>
    <s v="Frais bancaires"/>
    <n v="5.4038866396761129"/>
    <m/>
    <x v="6"/>
  </r>
  <r>
    <n v="86"/>
    <d v="2024-12-31T00:00:00"/>
    <x v="4"/>
    <x v="1"/>
    <s v="Frais bancaires"/>
    <n v="5.5141700404858298"/>
    <m/>
    <x v="6"/>
  </r>
  <r>
    <n v="87"/>
    <d v="2024-12-31T00:00:00"/>
    <x v="5"/>
    <x v="1"/>
    <s v="Frais bancaires"/>
    <n v="5.5141700404858298"/>
    <m/>
    <x v="6"/>
  </r>
  <r>
    <n v="88"/>
    <d v="2024-12-31T00:00:00"/>
    <x v="6"/>
    <x v="1"/>
    <s v="Frais bancaires"/>
    <n v="7.3889878542510115"/>
    <m/>
    <x v="6"/>
  </r>
  <r>
    <n v="89"/>
    <d v="2024-12-31T00:00:00"/>
    <x v="7"/>
    <x v="1"/>
    <s v="Frais bancaires"/>
    <n v="8.1609716599190278"/>
    <m/>
    <x v="6"/>
  </r>
  <r>
    <n v="90"/>
    <d v="2024-12-31T00:00:00"/>
    <x v="8"/>
    <x v="1"/>
    <s v="Frais bancaires"/>
    <n v="8.1609716599190278"/>
    <m/>
    <x v="6"/>
  </r>
  <r>
    <n v="91"/>
    <d v="2024-12-31T00:00:00"/>
    <x v="9"/>
    <x v="1"/>
    <s v="Frais bancaires"/>
    <n v="7.8301214574898781"/>
    <m/>
    <x v="6"/>
  </r>
  <r>
    <n v="92"/>
    <d v="2024-12-31T00:00:00"/>
    <x v="10"/>
    <x v="1"/>
    <s v="Frais bancaires"/>
    <n v="7.0581376518218617"/>
    <m/>
    <x v="6"/>
  </r>
  <r>
    <n v="93"/>
    <d v="2024-12-31T00:00:00"/>
    <x v="11"/>
    <x v="1"/>
    <s v="Frais bancaires"/>
    <n v="6.5067206477732791"/>
    <m/>
    <x v="6"/>
  </r>
  <r>
    <n v="94"/>
    <d v="2024-12-31T00:00:00"/>
    <x v="12"/>
    <x v="1"/>
    <s v="Frais bancaires"/>
    <n v="5.4038866396761129"/>
    <m/>
    <x v="6"/>
  </r>
  <r>
    <n v="95"/>
    <d v="2024-12-31T00:00:00"/>
    <x v="13"/>
    <x v="1"/>
    <s v="Frais bancaires"/>
    <n v="6.0655870445344124"/>
    <m/>
    <x v="6"/>
  </r>
  <r>
    <n v="96"/>
    <d v="2024-12-31T00:00:00"/>
    <x v="14"/>
    <x v="1"/>
    <s v="Frais bancaires"/>
    <n v="5.4038866396761129"/>
    <m/>
    <x v="6"/>
  </r>
  <r>
    <n v="97"/>
    <d v="2024-12-31T00:00:00"/>
    <x v="15"/>
    <x v="1"/>
    <s v="Frais bancaires"/>
    <n v="5.1833198380566801"/>
    <m/>
    <x v="6"/>
  </r>
  <r>
    <n v="98"/>
    <d v="2024-12-31T00:00:00"/>
    <x v="16"/>
    <x v="1"/>
    <s v="Frais bancaires"/>
    <n v="5.0730364372469632"/>
    <m/>
    <x v="6"/>
  </r>
  <r>
    <n v="99"/>
    <d v="2024-12-31T00:00:00"/>
    <x v="17"/>
    <x v="1"/>
    <s v="Frais bancaires"/>
    <n v="5.0730364372469632"/>
    <m/>
    <x v="6"/>
  </r>
  <r>
    <n v="100"/>
    <d v="2024-12-31T00:00:00"/>
    <x v="18"/>
    <x v="1"/>
    <s v="Frais bancaires"/>
    <n v="4.9627530364372463"/>
    <m/>
    <x v="6"/>
  </r>
  <r>
    <n v="101"/>
    <d v="2024-12-31T00:00:00"/>
    <x v="19"/>
    <x v="1"/>
    <s v="Frais bancaires"/>
    <n v="5.1833198380566801"/>
    <m/>
    <x v="6"/>
  </r>
  <r>
    <n v="102"/>
    <d v="2024-12-31T00:00:00"/>
    <x v="20"/>
    <x v="1"/>
    <s v="Frais bancaires"/>
    <n v="5.0730364372469632"/>
    <m/>
    <x v="6"/>
  </r>
  <r>
    <n v="103"/>
    <d v="2024-12-31T00:00:00"/>
    <x v="21"/>
    <x v="1"/>
    <s v="Frais bancaires"/>
    <m/>
    <n v="108.96000000000001"/>
    <x v="6"/>
  </r>
  <r>
    <n v="104"/>
    <m/>
    <x v="2"/>
    <x v="2"/>
    <m/>
    <m/>
    <m/>
    <x v="1"/>
  </r>
  <r>
    <n v="105"/>
    <d v="2024-12-31T00:00:00"/>
    <x v="3"/>
    <x v="1"/>
    <s v="Provision 2024 pour entretien "/>
    <n v="24.8"/>
    <m/>
    <x v="7"/>
  </r>
  <r>
    <n v="106"/>
    <d v="2024-12-31T00:00:00"/>
    <x v="4"/>
    <x v="1"/>
    <s v="Provision 2024 pour entretien "/>
    <n v="25.3"/>
    <m/>
    <x v="7"/>
  </r>
  <r>
    <n v="107"/>
    <d v="2024-12-31T00:00:00"/>
    <x v="5"/>
    <x v="1"/>
    <s v="Provision 2024 pour entretien "/>
    <n v="25.3"/>
    <m/>
    <x v="7"/>
  </r>
  <r>
    <n v="108"/>
    <d v="2024-12-31T00:00:00"/>
    <x v="6"/>
    <x v="1"/>
    <s v="Provision 2024 pour entretien "/>
    <n v="33.909999999999997"/>
    <m/>
    <x v="7"/>
  </r>
  <r>
    <n v="109"/>
    <d v="2024-12-31T00:00:00"/>
    <x v="7"/>
    <x v="1"/>
    <s v="Provision 2024 pour entretien "/>
    <n v="37.450000000000003"/>
    <m/>
    <x v="7"/>
  </r>
  <r>
    <n v="110"/>
    <d v="2024-12-31T00:00:00"/>
    <x v="8"/>
    <x v="1"/>
    <s v="Provision 2024 pour entretien "/>
    <n v="37.450000000000003"/>
    <m/>
    <x v="7"/>
  </r>
  <r>
    <n v="111"/>
    <d v="2024-12-31T00:00:00"/>
    <x v="9"/>
    <x v="1"/>
    <s v="Provision 2024 pour entretien "/>
    <n v="35.93"/>
    <m/>
    <x v="7"/>
  </r>
  <r>
    <n v="112"/>
    <d v="2024-12-31T00:00:00"/>
    <x v="10"/>
    <x v="1"/>
    <s v="Provision 2024 pour entretien "/>
    <n v="32.39"/>
    <m/>
    <x v="7"/>
  </r>
  <r>
    <n v="113"/>
    <d v="2024-12-31T00:00:00"/>
    <x v="11"/>
    <x v="1"/>
    <s v="Provision 2024 pour entretien "/>
    <n v="29.86"/>
    <m/>
    <x v="7"/>
  </r>
  <r>
    <n v="114"/>
    <d v="2024-12-31T00:00:00"/>
    <x v="12"/>
    <x v="1"/>
    <s v="Provision 2024 pour entretien "/>
    <n v="24.8"/>
    <m/>
    <x v="7"/>
  </r>
  <r>
    <n v="115"/>
    <d v="2024-12-31T00:00:00"/>
    <x v="13"/>
    <x v="1"/>
    <s v="Provision 2024 pour entretien "/>
    <n v="27.83"/>
    <m/>
    <x v="7"/>
  </r>
  <r>
    <n v="116"/>
    <d v="2024-12-31T00:00:00"/>
    <x v="14"/>
    <x v="1"/>
    <s v="Provision 2024 pour entretien "/>
    <n v="24.8"/>
    <m/>
    <x v="7"/>
  </r>
  <r>
    <n v="117"/>
    <d v="2024-12-31T00:00:00"/>
    <x v="15"/>
    <x v="1"/>
    <s v="Provision 2024 pour entretien "/>
    <n v="23.79"/>
    <m/>
    <x v="7"/>
  </r>
  <r>
    <n v="118"/>
    <d v="2024-12-31T00:00:00"/>
    <x v="16"/>
    <x v="1"/>
    <s v="Provision 2024 pour entretien "/>
    <n v="23.28"/>
    <m/>
    <x v="7"/>
  </r>
  <r>
    <n v="119"/>
    <d v="2024-12-31T00:00:00"/>
    <x v="17"/>
    <x v="1"/>
    <s v="Provision 2024 pour entretien "/>
    <n v="23.28"/>
    <m/>
    <x v="7"/>
  </r>
  <r>
    <n v="120"/>
    <d v="2024-12-31T00:00:00"/>
    <x v="18"/>
    <x v="1"/>
    <s v="Provision 2024 pour entretien "/>
    <n v="22.77"/>
    <m/>
    <x v="7"/>
  </r>
  <r>
    <n v="121"/>
    <d v="2024-12-31T00:00:00"/>
    <x v="19"/>
    <x v="1"/>
    <s v="Provision 2024 pour entretien "/>
    <n v="23.79"/>
    <m/>
    <x v="7"/>
  </r>
  <r>
    <n v="122"/>
    <d v="2024-12-31T00:00:00"/>
    <x v="20"/>
    <x v="1"/>
    <s v="Provision 2024 pour entretien "/>
    <n v="23.28"/>
    <m/>
    <x v="7"/>
  </r>
  <r>
    <n v="123"/>
    <d v="2024-12-31T00:00:00"/>
    <x v="21"/>
    <x v="1"/>
    <s v="Provision 2024pour entretien "/>
    <m/>
    <n v="500.01"/>
    <x v="7"/>
  </r>
  <r>
    <n v="124"/>
    <m/>
    <x v="2"/>
    <x v="2"/>
    <m/>
    <m/>
    <m/>
    <x v="1"/>
  </r>
  <r>
    <n v="125"/>
    <d v="2021-01-01T00:00:00"/>
    <x v="22"/>
    <x v="1"/>
    <s v="Report Provision 2021 pour entretien "/>
    <m/>
    <n v="24.8"/>
    <x v="7"/>
  </r>
  <r>
    <n v="126"/>
    <d v="2021-01-01T00:00:00"/>
    <x v="23"/>
    <x v="1"/>
    <s v="Provision 2021 pour entretien "/>
    <m/>
    <n v="25.3"/>
    <x v="7"/>
  </r>
  <r>
    <n v="127"/>
    <d v="2021-01-01T00:00:00"/>
    <x v="24"/>
    <x v="1"/>
    <s v="Provision 2021 pour entretien "/>
    <m/>
    <n v="25.3"/>
    <x v="7"/>
  </r>
  <r>
    <n v="128"/>
    <d v="2021-01-01T00:00:00"/>
    <x v="25"/>
    <x v="1"/>
    <s v="Provision 2021 pour entretien "/>
    <m/>
    <n v="33.909999999999997"/>
    <x v="7"/>
  </r>
  <r>
    <n v="129"/>
    <d v="2021-01-01T00:00:00"/>
    <x v="26"/>
    <x v="1"/>
    <s v="Provision 2021 pour entretien "/>
    <m/>
    <n v="37.450000000000003"/>
    <x v="7"/>
  </r>
  <r>
    <n v="130"/>
    <d v="2021-01-01T00:00:00"/>
    <x v="27"/>
    <x v="1"/>
    <s v="Provision 2021 pour entretien "/>
    <m/>
    <n v="37.450000000000003"/>
    <x v="7"/>
  </r>
  <r>
    <n v="131"/>
    <d v="2021-01-01T00:00:00"/>
    <x v="28"/>
    <x v="1"/>
    <s v="Provision 2021 pour entretien "/>
    <m/>
    <n v="35.93"/>
    <x v="7"/>
  </r>
  <r>
    <n v="132"/>
    <d v="2021-01-01T00:00:00"/>
    <x v="29"/>
    <x v="1"/>
    <s v="Provision 2021 pour entretien "/>
    <m/>
    <n v="32.39"/>
    <x v="7"/>
  </r>
  <r>
    <n v="133"/>
    <d v="2021-01-01T00:00:00"/>
    <x v="30"/>
    <x v="1"/>
    <s v="Provision 2021 pour entretien "/>
    <m/>
    <n v="29.86"/>
    <x v="7"/>
  </r>
  <r>
    <n v="134"/>
    <d v="2021-01-01T00:00:00"/>
    <x v="31"/>
    <x v="1"/>
    <s v="Provision 2021 pour entretien "/>
    <m/>
    <n v="24.8"/>
    <x v="7"/>
  </r>
  <r>
    <n v="135"/>
    <d v="2021-01-01T00:00:00"/>
    <x v="32"/>
    <x v="1"/>
    <s v="Provision 2021 pour entretien "/>
    <m/>
    <n v="27.83"/>
    <x v="7"/>
  </r>
  <r>
    <n v="136"/>
    <d v="2021-01-01T00:00:00"/>
    <x v="33"/>
    <x v="1"/>
    <s v="Provision 2021 pour entretien "/>
    <m/>
    <n v="24.8"/>
    <x v="7"/>
  </r>
  <r>
    <n v="137"/>
    <d v="2021-01-01T00:00:00"/>
    <x v="34"/>
    <x v="1"/>
    <s v="Provision 2021 pour entretien "/>
    <m/>
    <n v="23.79"/>
    <x v="7"/>
  </r>
  <r>
    <n v="138"/>
    <d v="2021-01-01T00:00:00"/>
    <x v="35"/>
    <x v="1"/>
    <s v="Provision 2021 pour entretien "/>
    <m/>
    <n v="23.28"/>
    <x v="7"/>
  </r>
  <r>
    <n v="139"/>
    <d v="2021-01-01T00:00:00"/>
    <x v="36"/>
    <x v="1"/>
    <s v="Provision 2021 pour entretien "/>
    <m/>
    <n v="23.28"/>
    <x v="7"/>
  </r>
  <r>
    <n v="140"/>
    <d v="2021-01-01T00:00:00"/>
    <x v="37"/>
    <x v="1"/>
    <s v="Provision 2021 pour entretien "/>
    <m/>
    <n v="22.77"/>
    <x v="7"/>
  </r>
  <r>
    <n v="141"/>
    <d v="2021-01-01T00:00:00"/>
    <x v="38"/>
    <x v="1"/>
    <s v="Provision 2021 pour entretien "/>
    <m/>
    <n v="23.79"/>
    <x v="7"/>
  </r>
  <r>
    <n v="142"/>
    <d v="2021-01-01T00:00:00"/>
    <x v="39"/>
    <x v="1"/>
    <s v="Provision 2021 pour entretien "/>
    <m/>
    <n v="23.28"/>
    <x v="7"/>
  </r>
  <r>
    <n v="143"/>
    <d v="2021-01-01T00:00:00"/>
    <x v="21"/>
    <x v="1"/>
    <s v="Provision 2021 pour entretien "/>
    <n v="500.01"/>
    <m/>
    <x v="7"/>
  </r>
  <r>
    <n v="144"/>
    <m/>
    <x v="2"/>
    <x v="2"/>
    <m/>
    <m/>
    <m/>
    <x v="1"/>
  </r>
  <r>
    <n v="145"/>
    <d v="2022-01-01T00:00:00"/>
    <x v="22"/>
    <x v="1"/>
    <s v="Provision 2022 pour entretien "/>
    <m/>
    <n v="24.8"/>
    <x v="7"/>
  </r>
  <r>
    <n v="146"/>
    <d v="2022-01-01T00:00:00"/>
    <x v="23"/>
    <x v="1"/>
    <s v="Provision 2022 pour entretien "/>
    <m/>
    <n v="25.3"/>
    <x v="7"/>
  </r>
  <r>
    <n v="147"/>
    <d v="2022-01-01T00:00:00"/>
    <x v="24"/>
    <x v="1"/>
    <s v="Provision 2022 pour entretien "/>
    <m/>
    <n v="25.3"/>
    <x v="7"/>
  </r>
  <r>
    <n v="148"/>
    <d v="2022-01-01T00:00:00"/>
    <x v="25"/>
    <x v="1"/>
    <s v="Provision 2022 pour entretien "/>
    <m/>
    <n v="33.909999999999997"/>
    <x v="7"/>
  </r>
  <r>
    <n v="149"/>
    <d v="2022-01-01T00:00:00"/>
    <x v="26"/>
    <x v="1"/>
    <s v="Provision 2022 pour entretien "/>
    <m/>
    <n v="37.450000000000003"/>
    <x v="7"/>
  </r>
  <r>
    <n v="150"/>
    <d v="2022-01-01T00:00:00"/>
    <x v="27"/>
    <x v="1"/>
    <s v="Provision 2022 pour entretien "/>
    <m/>
    <n v="37.450000000000003"/>
    <x v="7"/>
  </r>
  <r>
    <n v="151"/>
    <d v="2022-01-01T00:00:00"/>
    <x v="28"/>
    <x v="1"/>
    <s v="Provision 2022 pour entretien "/>
    <m/>
    <n v="35.93"/>
    <x v="7"/>
  </r>
  <r>
    <n v="152"/>
    <d v="2022-01-01T00:00:00"/>
    <x v="29"/>
    <x v="1"/>
    <s v="Provision 2022 pour entretien "/>
    <m/>
    <n v="32.39"/>
    <x v="7"/>
  </r>
  <r>
    <n v="153"/>
    <d v="2022-01-01T00:00:00"/>
    <x v="30"/>
    <x v="1"/>
    <s v="Provision 2022 pour entretien "/>
    <m/>
    <n v="29.86"/>
    <x v="7"/>
  </r>
  <r>
    <n v="154"/>
    <d v="2022-01-01T00:00:00"/>
    <x v="31"/>
    <x v="1"/>
    <s v="Provision 2022 pour entretien "/>
    <m/>
    <n v="24.8"/>
    <x v="7"/>
  </r>
  <r>
    <n v="155"/>
    <d v="2022-01-01T00:00:00"/>
    <x v="32"/>
    <x v="1"/>
    <s v="Provision 2022 pour entretien "/>
    <m/>
    <n v="27.83"/>
    <x v="7"/>
  </r>
  <r>
    <n v="156"/>
    <d v="2022-01-01T00:00:00"/>
    <x v="33"/>
    <x v="1"/>
    <s v="Provision 2022 pour entretien "/>
    <m/>
    <n v="24.8"/>
    <x v="7"/>
  </r>
  <r>
    <n v="157"/>
    <d v="2022-01-01T00:00:00"/>
    <x v="34"/>
    <x v="1"/>
    <s v="Provision 2022 pour entretien "/>
    <m/>
    <n v="23.79"/>
    <x v="7"/>
  </r>
  <r>
    <n v="158"/>
    <d v="2022-01-01T00:00:00"/>
    <x v="35"/>
    <x v="1"/>
    <s v="Provision 2022 pour entretien "/>
    <m/>
    <n v="23.28"/>
    <x v="7"/>
  </r>
  <r>
    <n v="159"/>
    <d v="2022-01-01T00:00:00"/>
    <x v="36"/>
    <x v="1"/>
    <s v="Provision 2022 pour entretien "/>
    <m/>
    <n v="23.28"/>
    <x v="7"/>
  </r>
  <r>
    <n v="160"/>
    <d v="2022-01-01T00:00:00"/>
    <x v="37"/>
    <x v="1"/>
    <s v="Provision 2022 pour entretien "/>
    <m/>
    <n v="22.77"/>
    <x v="7"/>
  </r>
  <r>
    <n v="161"/>
    <d v="2022-01-01T00:00:00"/>
    <x v="38"/>
    <x v="1"/>
    <s v="Provision 2022 pour entretien "/>
    <m/>
    <n v="23.79"/>
    <x v="7"/>
  </r>
  <r>
    <n v="162"/>
    <d v="2022-01-01T00:00:00"/>
    <x v="39"/>
    <x v="1"/>
    <s v="Provision 2022 pour entretien "/>
    <m/>
    <n v="23.28"/>
    <x v="7"/>
  </r>
  <r>
    <n v="163"/>
    <d v="2022-01-01T00:00:00"/>
    <x v="21"/>
    <x v="1"/>
    <s v="Provision 2022 pour entretien "/>
    <n v="500.01"/>
    <m/>
    <x v="7"/>
  </r>
  <r>
    <n v="164"/>
    <m/>
    <x v="2"/>
    <x v="2"/>
    <m/>
    <m/>
    <m/>
    <x v="1"/>
  </r>
  <r>
    <n v="165"/>
    <d v="2023-01-01T00:00:00"/>
    <x v="22"/>
    <x v="1"/>
    <s v="Provision 2023 pour entretien "/>
    <m/>
    <n v="24.8"/>
    <x v="7"/>
  </r>
  <r>
    <n v="166"/>
    <d v="2023-01-01T00:00:00"/>
    <x v="23"/>
    <x v="1"/>
    <s v="Provision 2023 pour entretien "/>
    <m/>
    <n v="25.3"/>
    <x v="7"/>
  </r>
  <r>
    <n v="167"/>
    <d v="2023-01-01T00:00:00"/>
    <x v="24"/>
    <x v="1"/>
    <s v="Provision 2023 pour entretien "/>
    <m/>
    <n v="25.3"/>
    <x v="7"/>
  </r>
  <r>
    <n v="168"/>
    <d v="2023-01-01T00:00:00"/>
    <x v="25"/>
    <x v="1"/>
    <s v="Provision 2023 pour entretien "/>
    <m/>
    <n v="33.909999999999997"/>
    <x v="7"/>
  </r>
  <r>
    <n v="169"/>
    <d v="2023-01-01T00:00:00"/>
    <x v="26"/>
    <x v="1"/>
    <s v="Provision 2023 pour entretien "/>
    <m/>
    <n v="37.450000000000003"/>
    <x v="7"/>
  </r>
  <r>
    <n v="170"/>
    <d v="2023-01-01T00:00:00"/>
    <x v="27"/>
    <x v="1"/>
    <s v="Provision 2023 pour entretien "/>
    <m/>
    <n v="37.450000000000003"/>
    <x v="7"/>
  </r>
  <r>
    <n v="171"/>
    <d v="2023-01-01T00:00:00"/>
    <x v="28"/>
    <x v="1"/>
    <s v="Provision 2023 pour entretien "/>
    <m/>
    <n v="35.93"/>
    <x v="7"/>
  </r>
  <r>
    <n v="172"/>
    <d v="2023-01-01T00:00:00"/>
    <x v="29"/>
    <x v="1"/>
    <s v="Provision 2023 pour entretien "/>
    <m/>
    <n v="32.39"/>
    <x v="7"/>
  </r>
  <r>
    <n v="173"/>
    <d v="2023-01-01T00:00:00"/>
    <x v="30"/>
    <x v="1"/>
    <s v="Provision 2023 pour entretien "/>
    <m/>
    <n v="29.86"/>
    <x v="7"/>
  </r>
  <r>
    <n v="174"/>
    <d v="2023-01-01T00:00:00"/>
    <x v="31"/>
    <x v="1"/>
    <s v="Provision 2023 pour entretien "/>
    <m/>
    <n v="24.8"/>
    <x v="7"/>
  </r>
  <r>
    <n v="175"/>
    <d v="2023-01-01T00:00:00"/>
    <x v="32"/>
    <x v="1"/>
    <s v="Provision 2023 pour entretien "/>
    <m/>
    <n v="27.83"/>
    <x v="7"/>
  </r>
  <r>
    <n v="176"/>
    <d v="2023-01-01T00:00:00"/>
    <x v="33"/>
    <x v="1"/>
    <s v="Provision 2023 pour entretien "/>
    <m/>
    <n v="24.8"/>
    <x v="7"/>
  </r>
  <r>
    <n v="177"/>
    <d v="2023-01-01T00:00:00"/>
    <x v="34"/>
    <x v="1"/>
    <s v="Provision 2023 pour entretien "/>
    <m/>
    <n v="23.79"/>
    <x v="7"/>
  </r>
  <r>
    <n v="178"/>
    <d v="2023-01-01T00:00:00"/>
    <x v="35"/>
    <x v="1"/>
    <s v="Provision 2023 pour entretien "/>
    <m/>
    <n v="23.28"/>
    <x v="7"/>
  </r>
  <r>
    <n v="179"/>
    <d v="2023-01-01T00:00:00"/>
    <x v="36"/>
    <x v="1"/>
    <s v="Provision 2023 pour entretien "/>
    <m/>
    <n v="23.28"/>
    <x v="7"/>
  </r>
  <r>
    <n v="180"/>
    <d v="2023-01-01T00:00:00"/>
    <x v="37"/>
    <x v="1"/>
    <s v="Provision 2023 pour entretien "/>
    <m/>
    <n v="22.77"/>
    <x v="7"/>
  </r>
  <r>
    <n v="181"/>
    <d v="2023-01-01T00:00:00"/>
    <x v="38"/>
    <x v="1"/>
    <s v="Provision 2023 pour entretien "/>
    <m/>
    <n v="23.79"/>
    <x v="7"/>
  </r>
  <r>
    <n v="182"/>
    <d v="2023-01-01T00:00:00"/>
    <x v="39"/>
    <x v="1"/>
    <s v="Provision 2023 pour entretien "/>
    <m/>
    <n v="23.28"/>
    <x v="7"/>
  </r>
  <r>
    <n v="183"/>
    <d v="2023-01-01T00:00:00"/>
    <x v="21"/>
    <x v="1"/>
    <s v="Provision 2023 pour entretien "/>
    <n v="500.01"/>
    <m/>
    <x v="7"/>
  </r>
  <r>
    <n v="184"/>
    <m/>
    <x v="2"/>
    <x v="2"/>
    <m/>
    <m/>
    <m/>
    <x v="1"/>
  </r>
  <r>
    <n v="185"/>
    <d v="2024-01-17T00:00:00"/>
    <x v="40"/>
    <x v="3"/>
    <s v="cotisation adispo janvier"/>
    <n v="19.739999999999998"/>
    <m/>
    <x v="6"/>
  </r>
  <r>
    <n v="186"/>
    <d v="2024-01-17T00:00:00"/>
    <x v="1"/>
    <x v="1"/>
    <s v="cotisation adispo janvier"/>
    <m/>
    <n v="19.739999999999998"/>
    <x v="1"/>
  </r>
  <r>
    <n v="187"/>
    <m/>
    <x v="2"/>
    <x v="2"/>
    <m/>
    <m/>
    <m/>
    <x v="1"/>
  </r>
  <r>
    <n v="188"/>
    <d v="2024-02-13T00:00:00"/>
    <x v="7"/>
    <x v="1"/>
    <s v="acompte 2023"/>
    <m/>
    <n v="176.81"/>
    <x v="1"/>
  </r>
  <r>
    <n v="189"/>
    <d v="2024-02-13T00:00:00"/>
    <x v="1"/>
    <x v="1"/>
    <s v="acompte 2023"/>
    <n v="176.81"/>
    <m/>
    <x v="1"/>
  </r>
  <r>
    <n v="190"/>
    <m/>
    <x v="2"/>
    <x v="2"/>
    <m/>
    <m/>
    <m/>
    <x v="1"/>
  </r>
  <r>
    <n v="191"/>
    <d v="2024-02-14T00:00:00"/>
    <x v="8"/>
    <x v="1"/>
    <s v="acompte 2023"/>
    <m/>
    <n v="158.69"/>
    <x v="1"/>
  </r>
  <r>
    <n v="192"/>
    <d v="2024-02-14T00:00:00"/>
    <x v="1"/>
    <x v="1"/>
    <s v="acompte 2023"/>
    <n v="158.69"/>
    <m/>
    <x v="1"/>
  </r>
  <r>
    <n v="193"/>
    <m/>
    <x v="2"/>
    <x v="2"/>
    <m/>
    <m/>
    <m/>
    <x v="1"/>
  </r>
  <r>
    <n v="194"/>
    <d v="2024-02-14T00:00:00"/>
    <x v="3"/>
    <x v="1"/>
    <s v="acompte 2023"/>
    <m/>
    <n v="213.31"/>
    <x v="1"/>
  </r>
  <r>
    <n v="195"/>
    <d v="2024-02-14T00:00:00"/>
    <x v="1"/>
    <x v="1"/>
    <s v="acompte 2023"/>
    <n v="213.31"/>
    <m/>
    <x v="1"/>
  </r>
  <r>
    <n v="196"/>
    <m/>
    <x v="2"/>
    <x v="2"/>
    <m/>
    <m/>
    <m/>
    <x v="1"/>
  </r>
  <r>
    <n v="197"/>
    <d v="2024-02-16T00:00:00"/>
    <x v="12"/>
    <x v="1"/>
    <s v="acompte 2023"/>
    <m/>
    <n v="151.4"/>
    <x v="1"/>
  </r>
  <r>
    <n v="198"/>
    <d v="2024-02-16T00:00:00"/>
    <x v="1"/>
    <x v="1"/>
    <s v="acompte 2023"/>
    <n v="151.4"/>
    <m/>
    <x v="1"/>
  </r>
  <r>
    <n v="199"/>
    <m/>
    <x v="2"/>
    <x v="2"/>
    <m/>
    <m/>
    <m/>
    <x v="1"/>
  </r>
  <r>
    <n v="200"/>
    <d v="2024-02-23T00:00:00"/>
    <x v="6"/>
    <x v="1"/>
    <s v="acompte chèque 2023"/>
    <m/>
    <n v="68.09"/>
    <x v="1"/>
  </r>
  <r>
    <n v="201"/>
    <d v="2024-02-23T00:00:00"/>
    <x v="1"/>
    <x v="1"/>
    <s v="acompte 2023"/>
    <n v="68.09"/>
    <m/>
    <x v="1"/>
  </r>
  <r>
    <n v="202"/>
    <d v="2024-02-23T00:00:00"/>
    <x v="16"/>
    <x v="1"/>
    <s v="acompte chèque 2023"/>
    <m/>
    <n v="148.35"/>
    <x v="1"/>
  </r>
  <r>
    <n v="203"/>
    <d v="2024-02-23T00:00:00"/>
    <x v="1"/>
    <x v="1"/>
    <s v="acompte 2023"/>
    <n v="148.35"/>
    <m/>
    <x v="1"/>
  </r>
  <r>
    <n v="204"/>
    <m/>
    <x v="2"/>
    <x v="2"/>
    <m/>
    <m/>
    <m/>
    <x v="1"/>
  </r>
  <r>
    <n v="205"/>
    <d v="2024-02-26T00:00:00"/>
    <x v="9"/>
    <x v="1"/>
    <s v="acompte 2023"/>
    <m/>
    <n v="72.150000000000006"/>
    <x v="1"/>
  </r>
  <r>
    <n v="206"/>
    <d v="2024-02-26T00:00:00"/>
    <x v="1"/>
    <x v="1"/>
    <s v="acompte 2023"/>
    <n v="72.150000000000006"/>
    <m/>
    <x v="1"/>
  </r>
  <r>
    <n v="207"/>
    <m/>
    <x v="2"/>
    <x v="2"/>
    <m/>
    <m/>
    <m/>
    <x v="1"/>
  </r>
  <r>
    <n v="208"/>
    <d v="3024-03-04T00:00:00"/>
    <x v="15"/>
    <x v="1"/>
    <s v="acompte 2023"/>
    <m/>
    <n v="150"/>
    <x v="1"/>
  </r>
  <r>
    <n v="209"/>
    <d v="3024-03-04T00:00:00"/>
    <x v="1"/>
    <x v="1"/>
    <s v="acompte 2023"/>
    <n v="150"/>
    <m/>
    <x v="1"/>
  </r>
  <r>
    <n v="210"/>
    <d v="3024-03-04T00:00:00"/>
    <x v="5"/>
    <x v="1"/>
    <s v="acompte 2023"/>
    <m/>
    <n v="215.63"/>
    <x v="1"/>
  </r>
  <r>
    <n v="211"/>
    <d v="3024-03-04T00:00:00"/>
    <x v="1"/>
    <x v="1"/>
    <s v="acompte 2023"/>
    <n v="215.63"/>
    <m/>
    <x v="1"/>
  </r>
  <r>
    <n v="212"/>
    <d v="2024-03-15T00:00:00"/>
    <x v="19"/>
    <x v="1"/>
    <s v="acompte 2023"/>
    <m/>
    <n v="47.76"/>
    <x v="1"/>
  </r>
  <r>
    <n v="213"/>
    <d v="2024-03-15T00:00:00"/>
    <x v="1"/>
    <x v="1"/>
    <s v="acompte 2023"/>
    <n v="47.76"/>
    <m/>
    <x v="1"/>
  </r>
  <r>
    <n v="214"/>
    <d v="2024-03-20T00:00:00"/>
    <x v="4"/>
    <x v="1"/>
    <s v="acompte 2023"/>
    <m/>
    <n v="30.8"/>
    <x v="1"/>
  </r>
  <r>
    <n v="215"/>
    <d v="2024-03-20T00:00:00"/>
    <x v="1"/>
    <x v="1"/>
    <s v="acompte 2023"/>
    <n v="30.8"/>
    <m/>
    <x v="1"/>
  </r>
  <r>
    <n v="216"/>
    <d v="2024-03-20T00:00:00"/>
    <x v="13"/>
    <x v="1"/>
    <s v="acompte 2023"/>
    <m/>
    <n v="55.88"/>
    <x v="1"/>
  </r>
  <r>
    <n v="217"/>
    <d v="2024-03-20T00:00:00"/>
    <x v="1"/>
    <x v="1"/>
    <s v="acompte 2023"/>
    <n v="55.88"/>
    <m/>
    <x v="1"/>
  </r>
  <r>
    <n v="218"/>
    <d v="2024-03-04T00:00:00"/>
    <x v="10"/>
    <x v="1"/>
    <s v="acompte 2023"/>
    <m/>
    <n v="166.65"/>
    <x v="1"/>
  </r>
  <r>
    <n v="219"/>
    <d v="2024-03-04T00:00:00"/>
    <x v="1"/>
    <x v="1"/>
    <s v="acompte 2023"/>
    <n v="166.65"/>
    <m/>
    <x v="1"/>
  </r>
  <r>
    <n v="220"/>
    <m/>
    <x v="2"/>
    <x v="2"/>
    <m/>
    <m/>
    <m/>
    <x v="1"/>
  </r>
  <r>
    <n v="221"/>
    <d v="2024-04-16T00:00:00"/>
    <x v="18"/>
    <x v="1"/>
    <s v="acompte 2023"/>
    <m/>
    <n v="45.72"/>
    <x v="1"/>
  </r>
  <r>
    <n v="222"/>
    <d v="2024-04-16T00:00:00"/>
    <x v="1"/>
    <x v="1"/>
    <s v="acompte chèque"/>
    <n v="45.72"/>
    <m/>
    <x v="1"/>
  </r>
  <r>
    <n v="223"/>
    <m/>
    <x v="2"/>
    <x v="2"/>
    <m/>
    <m/>
    <m/>
    <x v="1"/>
  </r>
  <r>
    <n v="224"/>
    <d v="2023-04-26T00:00:00"/>
    <x v="41"/>
    <x v="4"/>
    <s v="Cotisation RC 2024"/>
    <n v="340"/>
    <m/>
    <x v="5"/>
  </r>
  <r>
    <n v="225"/>
    <d v="2023-04-26T00:00:00"/>
    <x v="1"/>
    <x v="1"/>
    <s v="Cotisation RC 2024"/>
    <m/>
    <n v="340"/>
    <x v="1"/>
  </r>
  <r>
    <n v="226"/>
    <m/>
    <x v="2"/>
    <x v="2"/>
    <m/>
    <m/>
    <m/>
    <x v="1"/>
  </r>
  <r>
    <n v="227"/>
    <d v="2024-04-18T00:00:00"/>
    <x v="40"/>
    <x v="3"/>
    <s v="cotisation adispo avril"/>
    <n v="19.739999999999998"/>
    <m/>
    <x v="6"/>
  </r>
  <r>
    <n v="228"/>
    <d v="2024-04-18T00:00:00"/>
    <x v="1"/>
    <x v="1"/>
    <s v="cotisation adispo avril"/>
    <m/>
    <n v="19.739999999999998"/>
    <x v="1"/>
  </r>
  <r>
    <n v="229"/>
    <m/>
    <x v="2"/>
    <x v="2"/>
    <m/>
    <m/>
    <m/>
    <x v="1"/>
  </r>
  <r>
    <n v="230"/>
    <d v="2024-09-10T00:00:00"/>
    <x v="40"/>
    <x v="3"/>
    <s v="frais gestion banque"/>
    <n v="30"/>
    <m/>
    <x v="8"/>
  </r>
  <r>
    <n v="231"/>
    <d v="2024-09-10T00:00:00"/>
    <x v="1"/>
    <x v="1"/>
    <s v="frais gestion banque"/>
    <m/>
    <n v="30"/>
    <x v="1"/>
  </r>
  <r>
    <n v="232"/>
    <m/>
    <x v="2"/>
    <x v="2"/>
    <m/>
    <m/>
    <m/>
    <x v="1"/>
  </r>
  <r>
    <n v="233"/>
    <d v="2024-07-17T00:00:00"/>
    <x v="40"/>
    <x v="3"/>
    <s v="cotisation adispo juillet"/>
    <n v="19.739999999999998"/>
    <m/>
    <x v="6"/>
  </r>
  <r>
    <n v="234"/>
    <d v="2024-07-17T00:00:00"/>
    <x v="1"/>
    <x v="1"/>
    <s v="cotisation adispo juillet"/>
    <m/>
    <n v="19.739999999999998"/>
    <x v="1"/>
  </r>
  <r>
    <n v="235"/>
    <m/>
    <x v="2"/>
    <x v="2"/>
    <m/>
    <m/>
    <m/>
    <x v="1"/>
  </r>
  <r>
    <n v="236"/>
    <d v="2024-10-17T00:00:00"/>
    <x v="40"/>
    <x v="3"/>
    <s v="cotisation adispo octobre"/>
    <n v="19.739999999999998"/>
    <m/>
    <x v="6"/>
  </r>
  <r>
    <n v="237"/>
    <d v="2024-10-17T00:00:00"/>
    <x v="1"/>
    <x v="1"/>
    <s v="cotisation adispo octobre"/>
    <m/>
    <n v="19.739999999999998"/>
    <x v="1"/>
  </r>
  <r>
    <n v="238"/>
    <m/>
    <x v="2"/>
    <x v="2"/>
    <m/>
    <m/>
    <m/>
    <x v="1"/>
  </r>
  <r>
    <n v="239"/>
    <d v="2024-11-05T00:00:00"/>
    <x v="17"/>
    <x v="1"/>
    <s v="provision charges "/>
    <m/>
    <n v="30"/>
    <x v="1"/>
  </r>
  <r>
    <n v="240"/>
    <d v="2024-11-05T00:00:00"/>
    <x v="1"/>
    <x v="1"/>
    <s v="provision charges "/>
    <n v="30"/>
    <m/>
    <x v="1"/>
  </r>
  <r>
    <n v="241"/>
    <d v="2024-11-05T00:00:00"/>
    <x v="17"/>
    <x v="1"/>
    <s v="provision charges "/>
    <m/>
    <n v="23.28"/>
    <x v="1"/>
  </r>
  <r>
    <n v="242"/>
    <d v="2024-11-05T00:00:00"/>
    <x v="1"/>
    <x v="1"/>
    <s v="provision charges "/>
    <n v="23.28"/>
    <m/>
    <x v="1"/>
  </r>
  <r>
    <n v="243"/>
    <m/>
    <x v="2"/>
    <x v="2"/>
    <m/>
    <m/>
    <m/>
    <x v="1"/>
  </r>
  <r>
    <n v="244"/>
    <d v="2024-11-08T00:00:00"/>
    <x v="5"/>
    <x v="1"/>
    <s v="acompte 2024"/>
    <m/>
    <n v="139.35"/>
    <x v="1"/>
  </r>
  <r>
    <n v="245"/>
    <d v="2024-11-08T00:00:00"/>
    <x v="1"/>
    <x v="1"/>
    <s v="acompte 2023"/>
    <n v="139.35"/>
    <m/>
    <x v="1"/>
  </r>
  <r>
    <n v="246"/>
    <d v="2024-11-08T00:00:00"/>
    <x v="42"/>
    <x v="5"/>
    <s v="facture engie entretien 2024"/>
    <n v="1402.23"/>
    <m/>
    <x v="3"/>
  </r>
  <r>
    <n v="247"/>
    <d v="2024-11-08T00:00:00"/>
    <x v="1"/>
    <x v="1"/>
    <s v="facture engie entretien 2024"/>
    <m/>
    <n v="1402.23"/>
    <x v="1"/>
  </r>
  <r>
    <n v="248"/>
    <m/>
    <x v="2"/>
    <x v="2"/>
    <m/>
    <m/>
    <m/>
    <x v="1"/>
  </r>
  <r>
    <n v="249"/>
    <d v="2024-12-20T00:00:00"/>
    <x v="20"/>
    <x v="1"/>
    <s v="acompte 2023"/>
    <m/>
    <n v="141.02000000000001"/>
    <x v="1"/>
  </r>
  <r>
    <n v="250"/>
    <d v="2024-12-20T00:00:00"/>
    <x v="1"/>
    <x v="1"/>
    <s v="acompte 2023"/>
    <n v="141.02000000000001"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s v=""/>
    <s v=""/>
    <x v="9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  <r>
    <m/>
    <m/>
    <x v="2"/>
    <x v="2"/>
    <m/>
    <m/>
    <m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2">
  <r>
    <n v="1"/>
    <x v="0"/>
    <n v="110000"/>
    <x v="0"/>
    <x v="0"/>
    <n v="48.93"/>
    <m/>
  </r>
  <r>
    <n v="2"/>
    <x v="1"/>
    <n v="512000"/>
    <x v="1"/>
    <x v="0"/>
    <m/>
    <n v="48.93"/>
  </r>
  <r>
    <n v="3"/>
    <x v="2"/>
    <m/>
    <x v="2"/>
    <x v="1"/>
    <m/>
    <m/>
  </r>
  <r>
    <n v="4"/>
    <x v="2"/>
    <m/>
    <x v="2"/>
    <x v="1"/>
    <m/>
    <m/>
  </r>
  <r>
    <n v="5"/>
    <x v="0"/>
    <n v="514001"/>
    <x v="1"/>
    <x v="2"/>
    <n v="213.31396761133604"/>
    <m/>
  </r>
  <r>
    <n v="6"/>
    <x v="0"/>
    <n v="514002"/>
    <x v="1"/>
    <x v="2"/>
    <n v="30.804048582995954"/>
    <m/>
  </r>
  <r>
    <n v="7"/>
    <x v="0"/>
    <n v="514003"/>
    <x v="1"/>
    <x v="2"/>
    <n v="215.63404858299594"/>
    <m/>
  </r>
  <r>
    <n v="8"/>
    <x v="0"/>
    <n v="514004"/>
    <x v="1"/>
    <x v="2"/>
    <n v="68.085425101214568"/>
    <m/>
  </r>
  <r>
    <n v="9"/>
    <x v="0"/>
    <n v="514005"/>
    <x v="1"/>
    <x v="2"/>
    <n v="176.80599190283402"/>
    <m/>
  </r>
  <r>
    <n v="10"/>
    <x v="0"/>
    <n v="514006"/>
    <x v="1"/>
    <x v="2"/>
    <n v="158.68599190283402"/>
    <m/>
  </r>
  <r>
    <n v="11"/>
    <x v="0"/>
    <n v="514007"/>
    <x v="1"/>
    <x v="2"/>
    <n v="72.150000000000006"/>
    <m/>
  </r>
  <r>
    <n v="12"/>
    <x v="0"/>
    <n v="514008"/>
    <x v="1"/>
    <x v="2"/>
    <n v="166.65"/>
    <m/>
  </r>
  <r>
    <n v="13"/>
    <x v="0"/>
    <n v="514009"/>
    <x v="1"/>
    <x v="2"/>
    <n v="0"/>
    <m/>
  </r>
  <r>
    <n v="14"/>
    <x v="0"/>
    <n v="514010"/>
    <x v="1"/>
    <x v="2"/>
    <n v="151.4"/>
    <m/>
  </r>
  <r>
    <n v="15"/>
    <x v="0"/>
    <n v="514011"/>
    <x v="1"/>
    <x v="2"/>
    <n v="55.88"/>
    <m/>
  </r>
  <r>
    <n v="16"/>
    <x v="0"/>
    <n v="514012"/>
    <x v="1"/>
    <x v="2"/>
    <n v="314.39"/>
    <m/>
  </r>
  <r>
    <n v="17"/>
    <x v="0"/>
    <n v="514013"/>
    <x v="1"/>
    <x v="2"/>
    <n v="111.28"/>
    <m/>
  </r>
  <r>
    <n v="18"/>
    <x v="0"/>
    <n v="514014"/>
    <x v="1"/>
    <x v="2"/>
    <n v="148.35"/>
    <m/>
  </r>
  <r>
    <n v="19"/>
    <x v="0"/>
    <n v="514015"/>
    <x v="1"/>
    <x v="2"/>
    <m/>
    <n v="3.26"/>
  </r>
  <r>
    <n v="20"/>
    <x v="0"/>
    <n v="514016"/>
    <x v="1"/>
    <x v="2"/>
    <n v="45.72"/>
    <m/>
  </r>
  <r>
    <n v="21"/>
    <x v="0"/>
    <n v="514017"/>
    <x v="1"/>
    <x v="2"/>
    <n v="47.76"/>
    <m/>
  </r>
  <r>
    <n v="22"/>
    <x v="0"/>
    <n v="514018"/>
    <x v="1"/>
    <x v="2"/>
    <n v="96.84"/>
    <m/>
  </r>
  <r>
    <n v="23"/>
    <x v="2"/>
    <m/>
    <x v="2"/>
    <x v="1"/>
    <m/>
    <n v="2070.4899999999998"/>
  </r>
  <r>
    <n v="24"/>
    <x v="2"/>
    <m/>
    <x v="2"/>
    <x v="1"/>
    <m/>
    <m/>
  </r>
  <r>
    <n v="25"/>
    <x v="3"/>
    <n v="514001"/>
    <x v="1"/>
    <x v="3"/>
    <n v="167.22199999999998"/>
    <m/>
  </r>
  <r>
    <n v="26"/>
    <x v="3"/>
    <n v="514002"/>
    <x v="1"/>
    <x v="4"/>
    <n v="0"/>
    <m/>
  </r>
  <r>
    <n v="27"/>
    <x v="3"/>
    <n v="514003"/>
    <x v="1"/>
    <x v="3"/>
    <n v="167.22199999999998"/>
    <m/>
  </r>
  <r>
    <n v="28"/>
    <x v="3"/>
    <n v="514004"/>
    <x v="1"/>
    <x v="4"/>
    <n v="0"/>
    <m/>
  </r>
  <r>
    <n v="29"/>
    <x v="3"/>
    <n v="514005"/>
    <x v="1"/>
    <x v="5"/>
    <n v="104.76399999999998"/>
    <m/>
  </r>
  <r>
    <n v="30"/>
    <x v="3"/>
    <n v="514006"/>
    <x v="1"/>
    <x v="6"/>
    <n v="104.76399999999998"/>
    <m/>
  </r>
  <r>
    <n v="31"/>
    <x v="3"/>
    <n v="514007"/>
    <x v="1"/>
    <x v="4"/>
    <n v="0"/>
    <m/>
  </r>
  <r>
    <n v="32"/>
    <x v="3"/>
    <n v="514008"/>
    <x v="1"/>
    <x v="3"/>
    <n v="104.76399999999998"/>
    <m/>
  </r>
  <r>
    <n v="33"/>
    <x v="3"/>
    <n v="514009"/>
    <x v="1"/>
    <x v="3"/>
    <n v="271.98599999999999"/>
    <m/>
  </r>
  <r>
    <n v="34"/>
    <x v="3"/>
    <n v="514010"/>
    <x v="1"/>
    <x v="5"/>
    <n v="104.76399999999998"/>
    <m/>
  </r>
  <r>
    <n v="35"/>
    <x v="3"/>
    <n v="514011"/>
    <x v="1"/>
    <x v="4"/>
    <n v="0"/>
    <m/>
  </r>
  <r>
    <n v="36"/>
    <x v="3"/>
    <n v="514012"/>
    <x v="1"/>
    <x v="5"/>
    <n v="104.76399999999998"/>
    <m/>
  </r>
  <r>
    <n v="37"/>
    <x v="3"/>
    <n v="514013"/>
    <x v="1"/>
    <x v="3"/>
    <n v="167.22199999999998"/>
    <m/>
  </r>
  <r>
    <n v="38"/>
    <x v="3"/>
    <n v="514014"/>
    <x v="1"/>
    <x v="3"/>
    <n v="104.76399999999998"/>
    <m/>
  </r>
  <r>
    <n v="39"/>
    <x v="3"/>
    <n v="514015"/>
    <x v="1"/>
    <x v="4"/>
    <n v="0"/>
    <m/>
  </r>
  <r>
    <n v="40"/>
    <x v="3"/>
    <n v="514016"/>
    <x v="1"/>
    <x v="4"/>
    <n v="0"/>
    <m/>
  </r>
  <r>
    <n v="41"/>
    <x v="3"/>
    <n v="514017"/>
    <x v="1"/>
    <x v="4"/>
    <n v="0"/>
    <m/>
  </r>
  <r>
    <n v="42"/>
    <x v="3"/>
    <n v="514018"/>
    <x v="1"/>
    <x v="4"/>
    <n v="0"/>
    <m/>
  </r>
  <r>
    <n v="43"/>
    <x v="3"/>
    <n v="514000"/>
    <x v="1"/>
    <x v="7"/>
    <m/>
    <n v="1402.2359999999996"/>
  </r>
  <r>
    <n v="44"/>
    <x v="2"/>
    <m/>
    <x v="2"/>
    <x v="1"/>
    <m/>
    <m/>
  </r>
  <r>
    <n v="45"/>
    <x v="3"/>
    <n v="514001"/>
    <x v="1"/>
    <x v="8"/>
    <n v="0"/>
    <s v=""/>
  </r>
  <r>
    <n v="46"/>
    <x v="3"/>
    <n v="514002"/>
    <x v="1"/>
    <x v="8"/>
    <n v="0"/>
    <s v=""/>
  </r>
  <r>
    <n v="47"/>
    <x v="3"/>
    <n v="514003"/>
    <x v="1"/>
    <x v="8"/>
    <n v="0"/>
    <m/>
  </r>
  <r>
    <n v="48"/>
    <x v="3"/>
    <n v="514004"/>
    <x v="1"/>
    <x v="8"/>
    <n v="0"/>
    <m/>
  </r>
  <r>
    <n v="49"/>
    <x v="3"/>
    <n v="514005"/>
    <x v="1"/>
    <x v="8"/>
    <n v="0"/>
    <m/>
  </r>
  <r>
    <n v="50"/>
    <x v="3"/>
    <n v="514006"/>
    <x v="1"/>
    <x v="8"/>
    <n v="0"/>
    <m/>
  </r>
  <r>
    <n v="51"/>
    <x v="3"/>
    <n v="514007"/>
    <x v="1"/>
    <x v="8"/>
    <n v="0"/>
    <m/>
  </r>
  <r>
    <n v="52"/>
    <x v="3"/>
    <n v="514008"/>
    <x v="1"/>
    <x v="8"/>
    <n v="0"/>
    <m/>
  </r>
  <r>
    <n v="53"/>
    <x v="3"/>
    <n v="514009"/>
    <x v="1"/>
    <x v="8"/>
    <n v="0"/>
    <m/>
  </r>
  <r>
    <n v="54"/>
    <x v="3"/>
    <n v="514010"/>
    <x v="1"/>
    <x v="8"/>
    <n v="0"/>
    <m/>
  </r>
  <r>
    <n v="55"/>
    <x v="3"/>
    <n v="514011"/>
    <x v="1"/>
    <x v="8"/>
    <n v="0"/>
    <m/>
  </r>
  <r>
    <n v="56"/>
    <x v="3"/>
    <n v="514012"/>
    <x v="1"/>
    <x v="8"/>
    <n v="0"/>
    <m/>
  </r>
  <r>
    <n v="57"/>
    <x v="3"/>
    <n v="514013"/>
    <x v="1"/>
    <x v="8"/>
    <n v="0"/>
    <m/>
  </r>
  <r>
    <n v="58"/>
    <x v="3"/>
    <n v="514014"/>
    <x v="1"/>
    <x v="8"/>
    <n v="0"/>
    <m/>
  </r>
  <r>
    <n v="59"/>
    <x v="3"/>
    <n v="514015"/>
    <x v="1"/>
    <x v="8"/>
    <n v="0"/>
    <m/>
  </r>
  <r>
    <n v="60"/>
    <x v="3"/>
    <n v="514016"/>
    <x v="1"/>
    <x v="8"/>
    <n v="0"/>
    <m/>
  </r>
  <r>
    <n v="61"/>
    <x v="3"/>
    <n v="514017"/>
    <x v="1"/>
    <x v="8"/>
    <n v="0"/>
    <m/>
  </r>
  <r>
    <n v="62"/>
    <x v="3"/>
    <n v="514018"/>
    <x v="1"/>
    <x v="8"/>
    <n v="0"/>
    <m/>
  </r>
  <r>
    <n v="63"/>
    <x v="3"/>
    <n v="514000"/>
    <x v="1"/>
    <x v="8"/>
    <m/>
    <n v="0"/>
  </r>
  <r>
    <n v="64"/>
    <x v="2"/>
    <m/>
    <x v="2"/>
    <x v="1"/>
    <m/>
    <m/>
  </r>
  <r>
    <n v="65"/>
    <x v="3"/>
    <n v="514001"/>
    <x v="1"/>
    <x v="9"/>
    <n v="16.862348178137651"/>
    <m/>
  </r>
  <r>
    <n v="66"/>
    <x v="3"/>
    <n v="514002"/>
    <x v="1"/>
    <x v="9"/>
    <n v="17.20647773279352"/>
    <m/>
  </r>
  <r>
    <n v="67"/>
    <x v="3"/>
    <n v="514003"/>
    <x v="1"/>
    <x v="9"/>
    <n v="17.20647773279352"/>
    <m/>
  </r>
  <r>
    <n v="68"/>
    <x v="3"/>
    <n v="514004"/>
    <x v="1"/>
    <x v="9"/>
    <n v="23.056680161943319"/>
    <m/>
  </r>
  <r>
    <n v="69"/>
    <x v="3"/>
    <n v="514005"/>
    <x v="1"/>
    <x v="9"/>
    <n v="25.465587044534409"/>
    <m/>
  </r>
  <r>
    <n v="70"/>
    <x v="3"/>
    <n v="514006"/>
    <x v="1"/>
    <x v="9"/>
    <n v="25.465587044534409"/>
    <m/>
  </r>
  <r>
    <n v="71"/>
    <x v="3"/>
    <n v="514007"/>
    <x v="1"/>
    <x v="9"/>
    <n v="24.4331983805668"/>
    <m/>
  </r>
  <r>
    <n v="72"/>
    <x v="3"/>
    <n v="514008"/>
    <x v="1"/>
    <x v="9"/>
    <n v="22.024291497975707"/>
    <m/>
  </r>
  <r>
    <n v="73"/>
    <x v="3"/>
    <n v="514009"/>
    <x v="1"/>
    <x v="9"/>
    <n v="20.303643724696354"/>
    <m/>
  </r>
  <r>
    <n v="74"/>
    <x v="3"/>
    <n v="514010"/>
    <x v="1"/>
    <x v="9"/>
    <n v="16.862348178137651"/>
    <m/>
  </r>
  <r>
    <n v="75"/>
    <x v="3"/>
    <n v="514011"/>
    <x v="1"/>
    <x v="9"/>
    <n v="18.927125506072873"/>
    <m/>
  </r>
  <r>
    <n v="76"/>
    <x v="3"/>
    <n v="514012"/>
    <x v="1"/>
    <x v="9"/>
    <n v="16.862348178137651"/>
    <m/>
  </r>
  <r>
    <n v="77"/>
    <x v="3"/>
    <n v="514013"/>
    <x v="1"/>
    <x v="9"/>
    <n v="16.174089068825911"/>
    <m/>
  </r>
  <r>
    <n v="78"/>
    <x v="3"/>
    <n v="514014"/>
    <x v="1"/>
    <x v="9"/>
    <n v="15.829959514170039"/>
    <m/>
  </r>
  <r>
    <n v="79"/>
    <x v="3"/>
    <n v="514015"/>
    <x v="1"/>
    <x v="9"/>
    <n v="15.829959514170039"/>
    <m/>
  </r>
  <r>
    <n v="80"/>
    <x v="3"/>
    <n v="514016"/>
    <x v="1"/>
    <x v="9"/>
    <n v="15.485829959514168"/>
    <m/>
  </r>
  <r>
    <n v="81"/>
    <x v="3"/>
    <n v="514017"/>
    <x v="1"/>
    <x v="9"/>
    <n v="16.174089068825911"/>
    <m/>
  </r>
  <r>
    <n v="82"/>
    <x v="3"/>
    <n v="514018"/>
    <x v="1"/>
    <x v="9"/>
    <n v="15.829959514170039"/>
    <m/>
  </r>
  <r>
    <n v="83"/>
    <x v="3"/>
    <n v="514000"/>
    <x v="1"/>
    <x v="9"/>
    <m/>
    <n v="339.99999999999989"/>
  </r>
  <r>
    <n v="84"/>
    <x v="2"/>
    <m/>
    <x v="2"/>
    <x v="1"/>
    <m/>
    <m/>
  </r>
  <r>
    <n v="85"/>
    <x v="3"/>
    <n v="514001"/>
    <x v="1"/>
    <x v="10"/>
    <n v="5.4038866396761129"/>
    <m/>
  </r>
  <r>
    <n v="86"/>
    <x v="3"/>
    <n v="514002"/>
    <x v="1"/>
    <x v="10"/>
    <n v="5.5141700404858298"/>
    <m/>
  </r>
  <r>
    <n v="87"/>
    <x v="3"/>
    <n v="514003"/>
    <x v="1"/>
    <x v="10"/>
    <n v="5.5141700404858298"/>
    <m/>
  </r>
  <r>
    <n v="88"/>
    <x v="3"/>
    <n v="514004"/>
    <x v="1"/>
    <x v="10"/>
    <n v="7.3889878542510115"/>
    <m/>
  </r>
  <r>
    <n v="89"/>
    <x v="3"/>
    <n v="514005"/>
    <x v="1"/>
    <x v="10"/>
    <n v="8.1609716599190278"/>
    <m/>
  </r>
  <r>
    <n v="90"/>
    <x v="3"/>
    <n v="514006"/>
    <x v="1"/>
    <x v="10"/>
    <n v="8.1609716599190278"/>
    <m/>
  </r>
  <r>
    <n v="91"/>
    <x v="3"/>
    <n v="514007"/>
    <x v="1"/>
    <x v="10"/>
    <n v="7.8301214574898781"/>
    <m/>
  </r>
  <r>
    <n v="92"/>
    <x v="3"/>
    <n v="514008"/>
    <x v="1"/>
    <x v="10"/>
    <n v="7.0581376518218617"/>
    <m/>
  </r>
  <r>
    <n v="93"/>
    <x v="3"/>
    <n v="514009"/>
    <x v="1"/>
    <x v="10"/>
    <n v="6.5067206477732791"/>
    <m/>
  </r>
  <r>
    <n v="94"/>
    <x v="3"/>
    <n v="514010"/>
    <x v="1"/>
    <x v="10"/>
    <n v="5.4038866396761129"/>
    <m/>
  </r>
  <r>
    <n v="95"/>
    <x v="3"/>
    <n v="514011"/>
    <x v="1"/>
    <x v="10"/>
    <n v="6.0655870445344124"/>
    <m/>
  </r>
  <r>
    <n v="96"/>
    <x v="3"/>
    <n v="514012"/>
    <x v="1"/>
    <x v="10"/>
    <n v="5.4038866396761129"/>
    <m/>
  </r>
  <r>
    <n v="97"/>
    <x v="3"/>
    <n v="514013"/>
    <x v="1"/>
    <x v="10"/>
    <n v="5.1833198380566801"/>
    <m/>
  </r>
  <r>
    <n v="98"/>
    <x v="3"/>
    <n v="514014"/>
    <x v="1"/>
    <x v="10"/>
    <n v="5.0730364372469632"/>
    <m/>
  </r>
  <r>
    <n v="99"/>
    <x v="3"/>
    <n v="514015"/>
    <x v="1"/>
    <x v="10"/>
    <n v="5.0730364372469632"/>
    <m/>
  </r>
  <r>
    <n v="100"/>
    <x v="3"/>
    <n v="514016"/>
    <x v="1"/>
    <x v="10"/>
    <n v="4.9627530364372463"/>
    <m/>
  </r>
  <r>
    <n v="101"/>
    <x v="3"/>
    <n v="514017"/>
    <x v="1"/>
    <x v="10"/>
    <n v="5.1833198380566801"/>
    <m/>
  </r>
  <r>
    <n v="102"/>
    <x v="3"/>
    <n v="514018"/>
    <x v="1"/>
    <x v="10"/>
    <n v="5.0730364372469632"/>
    <m/>
  </r>
  <r>
    <n v="103"/>
    <x v="3"/>
    <n v="514000"/>
    <x v="1"/>
    <x v="10"/>
    <m/>
    <n v="108.96000000000001"/>
  </r>
  <r>
    <n v="104"/>
    <x v="2"/>
    <m/>
    <x v="2"/>
    <x v="1"/>
    <m/>
    <m/>
  </r>
  <r>
    <n v="105"/>
    <x v="3"/>
    <n v="514001"/>
    <x v="1"/>
    <x v="11"/>
    <n v="24.8"/>
    <m/>
  </r>
  <r>
    <n v="106"/>
    <x v="3"/>
    <n v="514002"/>
    <x v="1"/>
    <x v="11"/>
    <n v="25.3"/>
    <m/>
  </r>
  <r>
    <n v="107"/>
    <x v="3"/>
    <n v="514003"/>
    <x v="1"/>
    <x v="11"/>
    <n v="25.3"/>
    <m/>
  </r>
  <r>
    <n v="108"/>
    <x v="3"/>
    <n v="514004"/>
    <x v="1"/>
    <x v="11"/>
    <n v="33.909999999999997"/>
    <m/>
  </r>
  <r>
    <n v="109"/>
    <x v="3"/>
    <n v="514005"/>
    <x v="1"/>
    <x v="11"/>
    <n v="37.450000000000003"/>
    <m/>
  </r>
  <r>
    <n v="110"/>
    <x v="3"/>
    <n v="514006"/>
    <x v="1"/>
    <x v="11"/>
    <n v="37.450000000000003"/>
    <m/>
  </r>
  <r>
    <n v="111"/>
    <x v="3"/>
    <n v="514007"/>
    <x v="1"/>
    <x v="11"/>
    <n v="35.93"/>
    <m/>
  </r>
  <r>
    <n v="112"/>
    <x v="3"/>
    <n v="514008"/>
    <x v="1"/>
    <x v="11"/>
    <n v="32.39"/>
    <m/>
  </r>
  <r>
    <n v="113"/>
    <x v="3"/>
    <n v="514009"/>
    <x v="1"/>
    <x v="11"/>
    <n v="29.86"/>
    <m/>
  </r>
  <r>
    <n v="114"/>
    <x v="3"/>
    <n v="514010"/>
    <x v="1"/>
    <x v="11"/>
    <n v="24.8"/>
    <m/>
  </r>
  <r>
    <n v="115"/>
    <x v="3"/>
    <n v="514011"/>
    <x v="1"/>
    <x v="11"/>
    <n v="27.83"/>
    <m/>
  </r>
  <r>
    <n v="116"/>
    <x v="3"/>
    <n v="514012"/>
    <x v="1"/>
    <x v="11"/>
    <n v="24.8"/>
    <m/>
  </r>
  <r>
    <n v="117"/>
    <x v="3"/>
    <n v="514013"/>
    <x v="1"/>
    <x v="11"/>
    <n v="23.79"/>
    <m/>
  </r>
  <r>
    <n v="118"/>
    <x v="3"/>
    <n v="514014"/>
    <x v="1"/>
    <x v="11"/>
    <n v="23.28"/>
    <m/>
  </r>
  <r>
    <n v="119"/>
    <x v="3"/>
    <n v="514015"/>
    <x v="1"/>
    <x v="11"/>
    <n v="23.28"/>
    <m/>
  </r>
  <r>
    <n v="120"/>
    <x v="3"/>
    <n v="514016"/>
    <x v="1"/>
    <x v="11"/>
    <n v="22.77"/>
    <m/>
  </r>
  <r>
    <n v="121"/>
    <x v="3"/>
    <n v="514017"/>
    <x v="1"/>
    <x v="11"/>
    <n v="23.79"/>
    <m/>
  </r>
  <r>
    <n v="122"/>
    <x v="3"/>
    <n v="514018"/>
    <x v="1"/>
    <x v="11"/>
    <n v="23.28"/>
    <m/>
  </r>
  <r>
    <n v="123"/>
    <x v="3"/>
    <n v="514000"/>
    <x v="1"/>
    <x v="12"/>
    <m/>
    <n v="500.01"/>
  </r>
  <r>
    <n v="124"/>
    <x v="2"/>
    <m/>
    <x v="2"/>
    <x v="1"/>
    <m/>
    <m/>
  </r>
  <r>
    <n v="125"/>
    <x v="4"/>
    <n v="450001"/>
    <x v="1"/>
    <x v="13"/>
    <m/>
    <n v="24.8"/>
  </r>
  <r>
    <n v="126"/>
    <x v="4"/>
    <n v="450002"/>
    <x v="1"/>
    <x v="14"/>
    <m/>
    <n v="25.3"/>
  </r>
  <r>
    <n v="127"/>
    <x v="4"/>
    <n v="450003"/>
    <x v="1"/>
    <x v="14"/>
    <m/>
    <n v="25.3"/>
  </r>
  <r>
    <n v="128"/>
    <x v="4"/>
    <n v="450004"/>
    <x v="1"/>
    <x v="14"/>
    <m/>
    <n v="33.909999999999997"/>
  </r>
  <r>
    <n v="129"/>
    <x v="4"/>
    <n v="450005"/>
    <x v="1"/>
    <x v="14"/>
    <m/>
    <n v="37.450000000000003"/>
  </r>
  <r>
    <n v="130"/>
    <x v="4"/>
    <n v="450006"/>
    <x v="1"/>
    <x v="14"/>
    <m/>
    <n v="37.450000000000003"/>
  </r>
  <r>
    <n v="131"/>
    <x v="4"/>
    <n v="450007"/>
    <x v="1"/>
    <x v="14"/>
    <m/>
    <n v="35.93"/>
  </r>
  <r>
    <n v="132"/>
    <x v="4"/>
    <n v="450008"/>
    <x v="1"/>
    <x v="14"/>
    <m/>
    <n v="32.39"/>
  </r>
  <r>
    <n v="133"/>
    <x v="4"/>
    <n v="450009"/>
    <x v="1"/>
    <x v="14"/>
    <m/>
    <n v="29.86"/>
  </r>
  <r>
    <n v="134"/>
    <x v="4"/>
    <n v="450010"/>
    <x v="1"/>
    <x v="14"/>
    <m/>
    <n v="24.8"/>
  </r>
  <r>
    <n v="135"/>
    <x v="4"/>
    <n v="450011"/>
    <x v="1"/>
    <x v="14"/>
    <m/>
    <n v="27.83"/>
  </r>
  <r>
    <n v="136"/>
    <x v="4"/>
    <n v="450012"/>
    <x v="1"/>
    <x v="14"/>
    <m/>
    <n v="24.8"/>
  </r>
  <r>
    <n v="137"/>
    <x v="4"/>
    <n v="450013"/>
    <x v="1"/>
    <x v="14"/>
    <m/>
    <n v="23.79"/>
  </r>
  <r>
    <n v="138"/>
    <x v="4"/>
    <n v="450014"/>
    <x v="1"/>
    <x v="14"/>
    <m/>
    <n v="23.28"/>
  </r>
  <r>
    <n v="139"/>
    <x v="4"/>
    <n v="450015"/>
    <x v="1"/>
    <x v="14"/>
    <m/>
    <n v="23.28"/>
  </r>
  <r>
    <n v="140"/>
    <x v="4"/>
    <n v="450016"/>
    <x v="1"/>
    <x v="14"/>
    <m/>
    <n v="22.77"/>
  </r>
  <r>
    <n v="141"/>
    <x v="4"/>
    <n v="450017"/>
    <x v="1"/>
    <x v="14"/>
    <m/>
    <n v="23.79"/>
  </r>
  <r>
    <n v="142"/>
    <x v="4"/>
    <n v="450018"/>
    <x v="1"/>
    <x v="14"/>
    <m/>
    <n v="23.28"/>
  </r>
  <r>
    <n v="143"/>
    <x v="4"/>
    <n v="514000"/>
    <x v="1"/>
    <x v="14"/>
    <n v="500.01"/>
    <m/>
  </r>
  <r>
    <n v="144"/>
    <x v="2"/>
    <m/>
    <x v="2"/>
    <x v="1"/>
    <m/>
    <m/>
  </r>
  <r>
    <n v="145"/>
    <x v="5"/>
    <n v="450001"/>
    <x v="1"/>
    <x v="15"/>
    <m/>
    <n v="24.8"/>
  </r>
  <r>
    <n v="146"/>
    <x v="5"/>
    <n v="450002"/>
    <x v="1"/>
    <x v="15"/>
    <m/>
    <n v="25.3"/>
  </r>
  <r>
    <n v="147"/>
    <x v="5"/>
    <n v="450003"/>
    <x v="1"/>
    <x v="15"/>
    <m/>
    <n v="25.3"/>
  </r>
  <r>
    <n v="148"/>
    <x v="5"/>
    <n v="450004"/>
    <x v="1"/>
    <x v="15"/>
    <m/>
    <n v="33.909999999999997"/>
  </r>
  <r>
    <n v="149"/>
    <x v="5"/>
    <n v="450005"/>
    <x v="1"/>
    <x v="15"/>
    <m/>
    <n v="37.450000000000003"/>
  </r>
  <r>
    <n v="150"/>
    <x v="5"/>
    <n v="450006"/>
    <x v="1"/>
    <x v="15"/>
    <m/>
    <n v="37.450000000000003"/>
  </r>
  <r>
    <n v="151"/>
    <x v="5"/>
    <n v="450007"/>
    <x v="1"/>
    <x v="15"/>
    <m/>
    <n v="35.93"/>
  </r>
  <r>
    <n v="152"/>
    <x v="5"/>
    <n v="450008"/>
    <x v="1"/>
    <x v="15"/>
    <m/>
    <n v="32.39"/>
  </r>
  <r>
    <n v="153"/>
    <x v="5"/>
    <n v="450009"/>
    <x v="1"/>
    <x v="15"/>
    <m/>
    <n v="29.86"/>
  </r>
  <r>
    <n v="154"/>
    <x v="5"/>
    <n v="450010"/>
    <x v="1"/>
    <x v="15"/>
    <m/>
    <n v="24.8"/>
  </r>
  <r>
    <n v="155"/>
    <x v="5"/>
    <n v="450011"/>
    <x v="1"/>
    <x v="15"/>
    <m/>
    <n v="27.83"/>
  </r>
  <r>
    <n v="156"/>
    <x v="5"/>
    <n v="450012"/>
    <x v="1"/>
    <x v="15"/>
    <m/>
    <n v="24.8"/>
  </r>
  <r>
    <n v="157"/>
    <x v="5"/>
    <n v="450013"/>
    <x v="1"/>
    <x v="15"/>
    <m/>
    <n v="23.79"/>
  </r>
  <r>
    <n v="158"/>
    <x v="5"/>
    <n v="450014"/>
    <x v="1"/>
    <x v="15"/>
    <m/>
    <n v="23.28"/>
  </r>
  <r>
    <n v="159"/>
    <x v="5"/>
    <n v="450015"/>
    <x v="1"/>
    <x v="15"/>
    <m/>
    <n v="23.28"/>
  </r>
  <r>
    <n v="160"/>
    <x v="5"/>
    <n v="450016"/>
    <x v="1"/>
    <x v="15"/>
    <m/>
    <n v="22.77"/>
  </r>
  <r>
    <n v="161"/>
    <x v="5"/>
    <n v="450017"/>
    <x v="1"/>
    <x v="15"/>
    <m/>
    <n v="23.79"/>
  </r>
  <r>
    <n v="162"/>
    <x v="5"/>
    <n v="450018"/>
    <x v="1"/>
    <x v="15"/>
    <m/>
    <n v="23.28"/>
  </r>
  <r>
    <n v="163"/>
    <x v="5"/>
    <n v="514000"/>
    <x v="1"/>
    <x v="15"/>
    <n v="500.01"/>
    <m/>
  </r>
  <r>
    <n v="164"/>
    <x v="2"/>
    <m/>
    <x v="2"/>
    <x v="1"/>
    <m/>
    <m/>
  </r>
  <r>
    <n v="165"/>
    <x v="1"/>
    <n v="450001"/>
    <x v="1"/>
    <x v="16"/>
    <m/>
    <n v="24.8"/>
  </r>
  <r>
    <n v="166"/>
    <x v="1"/>
    <n v="450002"/>
    <x v="1"/>
    <x v="16"/>
    <m/>
    <n v="25.3"/>
  </r>
  <r>
    <n v="167"/>
    <x v="1"/>
    <n v="450003"/>
    <x v="1"/>
    <x v="16"/>
    <m/>
    <n v="25.3"/>
  </r>
  <r>
    <n v="168"/>
    <x v="1"/>
    <n v="450004"/>
    <x v="1"/>
    <x v="16"/>
    <m/>
    <n v="33.909999999999997"/>
  </r>
  <r>
    <n v="169"/>
    <x v="1"/>
    <n v="450005"/>
    <x v="1"/>
    <x v="16"/>
    <m/>
    <n v="37.450000000000003"/>
  </r>
  <r>
    <n v="170"/>
    <x v="1"/>
    <n v="450006"/>
    <x v="1"/>
    <x v="16"/>
    <m/>
    <n v="37.450000000000003"/>
  </r>
  <r>
    <n v="171"/>
    <x v="1"/>
    <n v="450007"/>
    <x v="1"/>
    <x v="16"/>
    <m/>
    <n v="35.93"/>
  </r>
  <r>
    <n v="172"/>
    <x v="1"/>
    <n v="450008"/>
    <x v="1"/>
    <x v="16"/>
    <m/>
    <n v="32.39"/>
  </r>
  <r>
    <n v="173"/>
    <x v="1"/>
    <n v="450009"/>
    <x v="1"/>
    <x v="16"/>
    <m/>
    <n v="29.86"/>
  </r>
  <r>
    <n v="174"/>
    <x v="1"/>
    <n v="450010"/>
    <x v="1"/>
    <x v="16"/>
    <m/>
    <n v="24.8"/>
  </r>
  <r>
    <n v="175"/>
    <x v="1"/>
    <n v="450011"/>
    <x v="1"/>
    <x v="16"/>
    <m/>
    <n v="27.83"/>
  </r>
  <r>
    <n v="176"/>
    <x v="1"/>
    <n v="450012"/>
    <x v="1"/>
    <x v="16"/>
    <m/>
    <n v="24.8"/>
  </r>
  <r>
    <n v="177"/>
    <x v="1"/>
    <n v="450013"/>
    <x v="1"/>
    <x v="16"/>
    <m/>
    <n v="23.79"/>
  </r>
  <r>
    <n v="178"/>
    <x v="1"/>
    <n v="450014"/>
    <x v="1"/>
    <x v="16"/>
    <m/>
    <n v="23.28"/>
  </r>
  <r>
    <n v="179"/>
    <x v="1"/>
    <n v="450015"/>
    <x v="1"/>
    <x v="16"/>
    <m/>
    <n v="23.28"/>
  </r>
  <r>
    <n v="180"/>
    <x v="1"/>
    <n v="450016"/>
    <x v="1"/>
    <x v="16"/>
    <m/>
    <n v="22.77"/>
  </r>
  <r>
    <n v="181"/>
    <x v="1"/>
    <n v="450017"/>
    <x v="1"/>
    <x v="16"/>
    <m/>
    <n v="23.79"/>
  </r>
  <r>
    <n v="182"/>
    <x v="1"/>
    <n v="450018"/>
    <x v="1"/>
    <x v="16"/>
    <m/>
    <n v="23.28"/>
  </r>
  <r>
    <n v="183"/>
    <x v="1"/>
    <n v="514000"/>
    <x v="1"/>
    <x v="16"/>
    <n v="500.01"/>
    <m/>
  </r>
  <r>
    <n v="184"/>
    <x v="2"/>
    <m/>
    <x v="2"/>
    <x v="1"/>
    <m/>
    <m/>
  </r>
  <r>
    <n v="185"/>
    <x v="6"/>
    <n v="627000"/>
    <x v="3"/>
    <x v="17"/>
    <n v="19.739999999999998"/>
    <m/>
  </r>
  <r>
    <n v="186"/>
    <x v="6"/>
    <n v="512000"/>
    <x v="1"/>
    <x v="17"/>
    <m/>
    <n v="19.739999999999998"/>
  </r>
  <r>
    <n v="187"/>
    <x v="2"/>
    <m/>
    <x v="2"/>
    <x v="1"/>
    <m/>
    <m/>
  </r>
  <r>
    <n v="188"/>
    <x v="7"/>
    <n v="514005"/>
    <x v="1"/>
    <x v="18"/>
    <m/>
    <n v="176.81"/>
  </r>
  <r>
    <n v="189"/>
    <x v="7"/>
    <n v="512000"/>
    <x v="1"/>
    <x v="18"/>
    <n v="176.81"/>
    <m/>
  </r>
  <r>
    <n v="190"/>
    <x v="2"/>
    <m/>
    <x v="2"/>
    <x v="1"/>
    <m/>
    <m/>
  </r>
  <r>
    <n v="191"/>
    <x v="8"/>
    <n v="514006"/>
    <x v="1"/>
    <x v="18"/>
    <m/>
    <n v="158.69"/>
  </r>
  <r>
    <n v="192"/>
    <x v="8"/>
    <n v="512000"/>
    <x v="1"/>
    <x v="18"/>
    <n v="158.69"/>
    <m/>
  </r>
  <r>
    <n v="193"/>
    <x v="2"/>
    <m/>
    <x v="2"/>
    <x v="1"/>
    <m/>
    <m/>
  </r>
  <r>
    <n v="194"/>
    <x v="8"/>
    <n v="514001"/>
    <x v="1"/>
    <x v="18"/>
    <m/>
    <n v="213.31"/>
  </r>
  <r>
    <n v="195"/>
    <x v="8"/>
    <n v="512000"/>
    <x v="1"/>
    <x v="18"/>
    <n v="213.31"/>
    <m/>
  </r>
  <r>
    <n v="196"/>
    <x v="2"/>
    <m/>
    <x v="2"/>
    <x v="1"/>
    <m/>
    <m/>
  </r>
  <r>
    <n v="197"/>
    <x v="9"/>
    <n v="514010"/>
    <x v="1"/>
    <x v="18"/>
    <m/>
    <n v="151.4"/>
  </r>
  <r>
    <n v="198"/>
    <x v="9"/>
    <n v="512000"/>
    <x v="1"/>
    <x v="18"/>
    <n v="151.4"/>
    <m/>
  </r>
  <r>
    <n v="199"/>
    <x v="2"/>
    <m/>
    <x v="2"/>
    <x v="1"/>
    <m/>
    <m/>
  </r>
  <r>
    <n v="200"/>
    <x v="10"/>
    <n v="514004"/>
    <x v="1"/>
    <x v="19"/>
    <m/>
    <n v="68.09"/>
  </r>
  <r>
    <n v="201"/>
    <x v="10"/>
    <n v="512000"/>
    <x v="1"/>
    <x v="18"/>
    <n v="68.09"/>
    <m/>
  </r>
  <r>
    <n v="202"/>
    <x v="10"/>
    <n v="514014"/>
    <x v="1"/>
    <x v="19"/>
    <m/>
    <n v="148.35"/>
  </r>
  <r>
    <n v="203"/>
    <x v="10"/>
    <n v="512000"/>
    <x v="1"/>
    <x v="18"/>
    <n v="148.35"/>
    <m/>
  </r>
  <r>
    <n v="204"/>
    <x v="2"/>
    <m/>
    <x v="2"/>
    <x v="1"/>
    <m/>
    <m/>
  </r>
  <r>
    <n v="205"/>
    <x v="11"/>
    <n v="514007"/>
    <x v="1"/>
    <x v="18"/>
    <m/>
    <n v="72.150000000000006"/>
  </r>
  <r>
    <n v="206"/>
    <x v="11"/>
    <n v="512000"/>
    <x v="1"/>
    <x v="18"/>
    <n v="72.150000000000006"/>
    <m/>
  </r>
  <r>
    <n v="207"/>
    <x v="2"/>
    <m/>
    <x v="2"/>
    <x v="1"/>
    <m/>
    <m/>
  </r>
  <r>
    <n v="208"/>
    <x v="12"/>
    <n v="514013"/>
    <x v="1"/>
    <x v="18"/>
    <m/>
    <n v="150"/>
  </r>
  <r>
    <n v="209"/>
    <x v="12"/>
    <n v="512000"/>
    <x v="1"/>
    <x v="18"/>
    <n v="150"/>
    <m/>
  </r>
  <r>
    <n v="210"/>
    <x v="12"/>
    <n v="514003"/>
    <x v="1"/>
    <x v="18"/>
    <m/>
    <n v="215.63"/>
  </r>
  <r>
    <n v="211"/>
    <x v="12"/>
    <n v="512000"/>
    <x v="1"/>
    <x v="18"/>
    <n v="215.63"/>
    <m/>
  </r>
  <r>
    <n v="212"/>
    <x v="13"/>
    <n v="514017"/>
    <x v="1"/>
    <x v="18"/>
    <m/>
    <n v="47.76"/>
  </r>
  <r>
    <n v="213"/>
    <x v="13"/>
    <n v="512000"/>
    <x v="1"/>
    <x v="18"/>
    <n v="47.76"/>
    <m/>
  </r>
  <r>
    <n v="214"/>
    <x v="14"/>
    <n v="514002"/>
    <x v="1"/>
    <x v="18"/>
    <m/>
    <n v="30.8"/>
  </r>
  <r>
    <n v="215"/>
    <x v="14"/>
    <n v="512000"/>
    <x v="1"/>
    <x v="18"/>
    <n v="30.8"/>
    <m/>
  </r>
  <r>
    <n v="216"/>
    <x v="14"/>
    <n v="514011"/>
    <x v="1"/>
    <x v="18"/>
    <m/>
    <n v="55.88"/>
  </r>
  <r>
    <n v="217"/>
    <x v="14"/>
    <n v="512000"/>
    <x v="1"/>
    <x v="18"/>
    <n v="55.88"/>
    <m/>
  </r>
  <r>
    <n v="218"/>
    <x v="15"/>
    <n v="514008"/>
    <x v="1"/>
    <x v="18"/>
    <m/>
    <n v="166.65"/>
  </r>
  <r>
    <n v="219"/>
    <x v="15"/>
    <n v="512000"/>
    <x v="1"/>
    <x v="18"/>
    <n v="166.65"/>
    <m/>
  </r>
  <r>
    <n v="220"/>
    <x v="2"/>
    <m/>
    <x v="2"/>
    <x v="1"/>
    <m/>
    <m/>
  </r>
  <r>
    <n v="221"/>
    <x v="16"/>
    <n v="514016"/>
    <x v="1"/>
    <x v="18"/>
    <m/>
    <n v="45.72"/>
  </r>
  <r>
    <n v="222"/>
    <x v="16"/>
    <n v="512000"/>
    <x v="1"/>
    <x v="20"/>
    <n v="45.72"/>
    <m/>
  </r>
  <r>
    <n v="223"/>
    <x v="2"/>
    <m/>
    <x v="2"/>
    <x v="1"/>
    <m/>
    <m/>
  </r>
  <r>
    <n v="224"/>
    <x v="17"/>
    <n v="616100"/>
    <x v="4"/>
    <x v="21"/>
    <n v="340"/>
    <m/>
  </r>
  <r>
    <n v="225"/>
    <x v="17"/>
    <n v="512000"/>
    <x v="1"/>
    <x v="21"/>
    <m/>
    <n v="340"/>
  </r>
  <r>
    <n v="226"/>
    <x v="2"/>
    <m/>
    <x v="2"/>
    <x v="1"/>
    <m/>
    <m/>
  </r>
  <r>
    <n v="227"/>
    <x v="18"/>
    <n v="627000"/>
    <x v="3"/>
    <x v="22"/>
    <n v="19.739999999999998"/>
    <m/>
  </r>
  <r>
    <n v="228"/>
    <x v="18"/>
    <n v="512000"/>
    <x v="1"/>
    <x v="22"/>
    <m/>
    <n v="19.739999999999998"/>
  </r>
  <r>
    <n v="229"/>
    <x v="2"/>
    <m/>
    <x v="2"/>
    <x v="1"/>
    <m/>
    <m/>
  </r>
  <r>
    <n v="230"/>
    <x v="19"/>
    <n v="627000"/>
    <x v="3"/>
    <x v="23"/>
    <n v="30"/>
    <m/>
  </r>
  <r>
    <n v="231"/>
    <x v="19"/>
    <n v="512000"/>
    <x v="1"/>
    <x v="23"/>
    <m/>
    <n v="30"/>
  </r>
  <r>
    <n v="232"/>
    <x v="2"/>
    <m/>
    <x v="2"/>
    <x v="1"/>
    <m/>
    <m/>
  </r>
  <r>
    <n v="233"/>
    <x v="20"/>
    <n v="627000"/>
    <x v="3"/>
    <x v="24"/>
    <n v="19.739999999999998"/>
    <m/>
  </r>
  <r>
    <n v="234"/>
    <x v="20"/>
    <n v="512000"/>
    <x v="1"/>
    <x v="24"/>
    <m/>
    <n v="19.739999999999998"/>
  </r>
  <r>
    <n v="235"/>
    <x v="2"/>
    <m/>
    <x v="2"/>
    <x v="1"/>
    <m/>
    <m/>
  </r>
  <r>
    <n v="236"/>
    <x v="21"/>
    <n v="627000"/>
    <x v="3"/>
    <x v="25"/>
    <n v="19.739999999999998"/>
    <m/>
  </r>
  <r>
    <n v="237"/>
    <x v="21"/>
    <n v="512000"/>
    <x v="1"/>
    <x v="25"/>
    <m/>
    <n v="19.739999999999998"/>
  </r>
  <r>
    <n v="238"/>
    <x v="2"/>
    <m/>
    <x v="2"/>
    <x v="1"/>
    <m/>
    <m/>
  </r>
  <r>
    <n v="239"/>
    <x v="22"/>
    <n v="514015"/>
    <x v="1"/>
    <x v="26"/>
    <m/>
    <n v="30"/>
  </r>
  <r>
    <n v="240"/>
    <x v="22"/>
    <n v="512000"/>
    <x v="1"/>
    <x v="26"/>
    <n v="30"/>
    <m/>
  </r>
  <r>
    <n v="241"/>
    <x v="22"/>
    <n v="514015"/>
    <x v="1"/>
    <x v="26"/>
    <m/>
    <n v="23.28"/>
  </r>
  <r>
    <n v="242"/>
    <x v="22"/>
    <n v="512000"/>
    <x v="1"/>
    <x v="26"/>
    <n v="23.28"/>
    <m/>
  </r>
  <r>
    <n v="243"/>
    <x v="2"/>
    <m/>
    <x v="2"/>
    <x v="1"/>
    <m/>
    <m/>
  </r>
  <r>
    <n v="244"/>
    <x v="23"/>
    <n v="514003"/>
    <x v="1"/>
    <x v="27"/>
    <m/>
    <n v="139.35"/>
  </r>
  <r>
    <n v="245"/>
    <x v="23"/>
    <n v="512000"/>
    <x v="1"/>
    <x v="18"/>
    <n v="139.35"/>
    <m/>
  </r>
  <r>
    <n v="246"/>
    <x v="23"/>
    <n v="615000"/>
    <x v="5"/>
    <x v="28"/>
    <n v="1402.23"/>
    <m/>
  </r>
  <r>
    <n v="247"/>
    <x v="23"/>
    <n v="512000"/>
    <x v="1"/>
    <x v="28"/>
    <m/>
    <n v="1402.23"/>
  </r>
  <r>
    <n v="248"/>
    <x v="2"/>
    <m/>
    <x v="2"/>
    <x v="1"/>
    <m/>
    <m/>
  </r>
  <r>
    <n v="249"/>
    <x v="24"/>
    <n v="514018"/>
    <x v="1"/>
    <x v="18"/>
    <m/>
    <n v="141.02000000000001"/>
  </r>
  <r>
    <n v="250"/>
    <x v="24"/>
    <n v="512000"/>
    <x v="1"/>
    <x v="18"/>
    <n v="141.02000000000001"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s v=""/>
    <s v=""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  <r>
    <m/>
    <x v="2"/>
    <m/>
    <x v="2"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42" autoFormatId="4099" applyNumberFormats="1" applyBorderFormats="1" applyFontFormats="1" applyPatternFormats="1" applyAlignmentFormats="1" applyWidthHeightFormats="1" dataCaption="Données" errorCaption="0" showError="1" showMissing="0" updatedVersion="8" minRefreshableVersion="3" asteriskTotals="1" showMemberPropertyTips="0" useAutoFormatting="1" colGrandTotals="0" fieldPrintTitles="1" itemPrintTitles="1" createdVersion="4" indent="0" compact="0" compactData="0" gridDropZones="1">
  <location ref="A7:G47" firstHeaderRow="0" firstDataRow="1" firstDataCol="3"/>
  <pivotFields count="9">
    <pivotField compact="0" showAll="0" includeNewItemsInFilter="1" defaultSubtotal="0"/>
    <pivotField axis="axisRow" compact="0" outline="0" showAll="0" includeNewItemsInFilter="1" sortType="ascending" rankBy="0" defaultSubtotal="0">
      <items count="441">
        <item m="1" x="37"/>
        <item m="1" x="400"/>
        <item m="1" x="310"/>
        <item m="1" x="148"/>
        <item m="1" x="413"/>
        <item m="1" x="415"/>
        <item m="1" x="218"/>
        <item m="1" x="432"/>
        <item m="1" x="354"/>
        <item m="1" x="225"/>
        <item m="1" x="436"/>
        <item m="1" x="239"/>
        <item m="1" x="32"/>
        <item m="1" x="250"/>
        <item m="1" x="38"/>
        <item m="1" x="257"/>
        <item m="1" x="43"/>
        <item m="1" x="263"/>
        <item m="1" x="49"/>
        <item m="1" x="56"/>
        <item m="1" x="273"/>
        <item m="1" x="67"/>
        <item m="1" x="278"/>
        <item m="1" x="72"/>
        <item m="1" x="284"/>
        <item m="1" x="80"/>
        <item m="1" x="88"/>
        <item m="1" x="296"/>
        <item m="1" x="91"/>
        <item m="1" x="304"/>
        <item m="1" x="124"/>
        <item m="1" x="330"/>
        <item m="1" x="258"/>
        <item m="1" x="266"/>
        <item m="1" x="50"/>
        <item m="1" x="271"/>
        <item m="1" x="274"/>
        <item m="1" x="73"/>
        <item m="1" x="92"/>
        <item m="1" x="267"/>
        <item m="1" x="61"/>
        <item m="1" x="275"/>
        <item m="1" x="68"/>
        <item m="1" x="279"/>
        <item m="1" x="74"/>
        <item m="1" x="285"/>
        <item m="1" x="81"/>
        <item m="1" x="89"/>
        <item m="1" x="297"/>
        <item m="1" x="308"/>
        <item m="1" x="276"/>
        <item m="1" x="69"/>
        <item m="1" x="280"/>
        <item m="1" x="75"/>
        <item m="1" x="286"/>
        <item m="1" x="289"/>
        <item m="1" x="90"/>
        <item m="1" x="298"/>
        <item m="1" x="93"/>
        <item m="1" x="100"/>
        <item m="1" x="106"/>
        <item m="1" x="314"/>
        <item m="1" x="116"/>
        <item m="1" x="322"/>
        <item m="1" x="125"/>
        <item m="1" x="138"/>
        <item m="1" x="146"/>
        <item m="1" x="139"/>
        <item m="1" x="147"/>
        <item m="1" x="153"/>
        <item m="1" x="167"/>
        <item m="1" x="375"/>
        <item m="1" x="299"/>
        <item m="1" x="101"/>
        <item m="1" x="309"/>
        <item m="1" x="108"/>
        <item m="1" x="315"/>
        <item m="1" x="323"/>
        <item m="1" x="126"/>
        <item m="1" x="140"/>
        <item m="1" x="344"/>
        <item m="1" x="351"/>
        <item m="1" x="161"/>
        <item m="1" x="366"/>
        <item m="1" x="168"/>
        <item m="1" x="376"/>
        <item m="1" x="394"/>
        <item m="1" x="184"/>
        <item m="1" x="311"/>
        <item m="1" x="109"/>
        <item m="1" x="324"/>
        <item m="1" x="127"/>
        <item m="1" x="131"/>
        <item m="1" x="358"/>
        <item m="1" x="367"/>
        <item m="1" x="384"/>
        <item m="1" x="178"/>
        <item m="1" x="406"/>
        <item m="1" x="201"/>
        <item m="1" x="132"/>
        <item m="1" x="337"/>
        <item m="1" x="345"/>
        <item m="1" x="149"/>
        <item m="1" x="169"/>
        <item m="1" x="179"/>
        <item m="1" x="192"/>
        <item m="1" x="202"/>
        <item m="1" x="217"/>
        <item m="1" x="224"/>
        <item m="1" x="141"/>
        <item m="1" x="150"/>
        <item m="1" x="353"/>
        <item m="1" x="359"/>
        <item m="1" x="162"/>
        <item m="1" x="170"/>
        <item m="1" x="175"/>
        <item m="1" x="385"/>
        <item m="1" x="180"/>
        <item m="1" x="395"/>
        <item m="1" x="193"/>
        <item m="1" x="407"/>
        <item m="1" x="416"/>
        <item m="1" x="422"/>
        <item m="1" x="433"/>
        <item m="1" x="25"/>
        <item m="1" x="232"/>
        <item m="1" x="355"/>
        <item m="1" x="154"/>
        <item m="1" x="163"/>
        <item m="1" x="368"/>
        <item m="1" x="377"/>
        <item m="1" x="176"/>
        <item m="1" x="181"/>
        <item m="1" x="401"/>
        <item m="1" x="408"/>
        <item m="1" x="203"/>
        <item m="1" x="417"/>
        <item m="1" x="219"/>
        <item m="1" x="427"/>
        <item m="1" x="435"/>
        <item m="1" x="26"/>
        <item m="1" x="233"/>
        <item m="1" x="28"/>
        <item m="1" x="237"/>
        <item m="1" x="248"/>
        <item m="1" x="36"/>
        <item m="1" x="369"/>
        <item m="1" x="378"/>
        <item m="1" x="177"/>
        <item m="1" x="387"/>
        <item m="1" x="185"/>
        <item m="1" x="204"/>
        <item m="1" x="210"/>
        <item m="1" x="423"/>
        <item m="1" x="220"/>
        <item m="1" x="428"/>
        <item m="1" x="226"/>
        <item m="1" x="230"/>
        <item m="1" x="234"/>
        <item m="1" x="238"/>
        <item m="1" x="30"/>
        <item m="1" x="256"/>
        <item m="1" x="42"/>
        <item m="1" x="262"/>
        <item m="1" x="389"/>
        <item m="1" x="182"/>
        <item m="1" x="396"/>
        <item m="1" x="186"/>
        <item m="1" x="409"/>
        <item m="1" x="205"/>
        <item m="1" x="418"/>
        <item m="1" x="211"/>
        <item m="1" x="221"/>
        <item m="1" x="429"/>
        <item m="1" x="228"/>
        <item m="1" x="438"/>
        <item m="1" x="235"/>
        <item m="1" x="29"/>
        <item m="1" x="45"/>
        <item m="1" x="48"/>
        <item m="1" x="270"/>
        <item m="1" x="54"/>
        <item m="1" x="240"/>
        <item m="1" x="107"/>
        <item m="1" x="414"/>
        <item m="1" x="434"/>
        <item m="1" x="227"/>
        <item m="1" x="437"/>
        <item m="1" x="241"/>
        <item m="1" x="33"/>
        <item m="1" x="252"/>
        <item m="1" x="41"/>
        <item m="1" x="424"/>
        <item m="1" x="249"/>
        <item m="1" x="372"/>
        <item m="1" x="194"/>
        <item m="1" x="212"/>
        <item m="1" x="31"/>
        <item m="1" x="55"/>
        <item m="1" x="242"/>
        <item m="1" x="243"/>
        <item m="1" x="34"/>
        <item m="1" x="260"/>
        <item m="1" x="44"/>
        <item m="1" x="265"/>
        <item m="1" x="47"/>
        <item m="1" x="268"/>
        <item m="1" x="51"/>
        <item m="1" x="272"/>
        <item m="1" x="82"/>
        <item m="1" x="287"/>
        <item m="1" x="290"/>
        <item m="1" x="94"/>
        <item m="1" x="305"/>
        <item m="1" x="102"/>
        <item m="1" x="110"/>
        <item m="1" x="316"/>
        <item m="1" x="117"/>
        <item m="1" x="133"/>
        <item m="1" x="318"/>
        <item m="1" x="118"/>
        <item m="1" x="151"/>
        <item m="1" x="360"/>
        <item m="1" x="172"/>
        <item m="1" x="391"/>
        <item m="1" x="195"/>
        <item m="1" x="419"/>
        <item m="1" x="187"/>
        <item m="1" x="403"/>
        <item m="1" x="196"/>
        <item m="1" x="206"/>
        <item m="1" x="430"/>
        <item m="1" x="439"/>
        <item m="1" x="39"/>
        <item m="1" x="264"/>
        <item m="1" x="46"/>
        <item m="1" x="57"/>
        <item m="1" x="244"/>
        <item m="1" x="269"/>
        <item m="1" x="76"/>
        <item m="1" x="95"/>
        <item m="1" x="332"/>
        <item m="1" x="134"/>
        <item m="1" x="352"/>
        <item m="1" x="282"/>
        <item m="1" x="306"/>
        <item m="1" x="128"/>
        <item m="1" x="334"/>
        <item m="1" x="338"/>
        <item m="1" x="301"/>
        <item m="1" x="164"/>
        <item m="1" x="386"/>
        <item m="1" x="121"/>
        <item m="1" x="363"/>
        <item m="1" x="190"/>
        <item m="1" x="404"/>
        <item m="1" x="199"/>
        <item m="1" x="411"/>
        <item m="1" x="208"/>
        <item m="1" x="215"/>
        <item m="1" x="222"/>
        <item m="1" x="431"/>
        <item m="1" x="251"/>
        <item m="1" x="58"/>
        <item m="1" x="245"/>
        <item m="1" x="254"/>
        <item m="1" x="261"/>
        <item m="1" x="52"/>
        <item m="1" x="77"/>
        <item m="1" x="291"/>
        <item m="1" x="79"/>
        <item m="1" x="326"/>
        <item m="1" x="346"/>
        <item m="1" x="171"/>
        <item m="1" x="388"/>
        <item m="1" x="104"/>
        <item m="1" x="336"/>
        <item m="1" x="144"/>
        <item m="1" x="321"/>
        <item m="1" x="158"/>
        <item m="1" x="183"/>
        <item m="1" x="398"/>
        <item m="1" x="188"/>
        <item m="1" x="197"/>
        <item m="1" x="410"/>
        <item m="1" x="207"/>
        <item m="1" x="421"/>
        <item m="1" x="214"/>
        <item m="1" x="425"/>
        <item m="1" x="440"/>
        <item m="1" x="231"/>
        <item m="1" x="27"/>
        <item m="1" x="236"/>
        <item m="1" x="59"/>
        <item m="1" x="246"/>
        <item m="1" x="255"/>
        <item m="1" x="83"/>
        <item m="1" x="300"/>
        <item m="1" x="312"/>
        <item m="1" x="331"/>
        <item m="1" x="65"/>
        <item m="1" x="281"/>
        <item m="1" x="78"/>
        <item m="1" x="84"/>
        <item m="1" x="292"/>
        <item m="1" x="325"/>
        <item m="1" x="66"/>
        <item m="1" x="277"/>
        <item m="1" x="283"/>
        <item m="1" x="96"/>
        <item m="1" x="319"/>
        <item m="1" x="119"/>
        <item m="1" x="71"/>
        <item m="1" x="307"/>
        <item m="1" x="348"/>
        <item m="1" x="129"/>
        <item m="1" x="115"/>
        <item m="1" x="157"/>
        <item m="1" x="382"/>
        <item m="1" x="402"/>
        <item m="1" x="159"/>
        <item m="1" x="364"/>
        <item m="1" x="420"/>
        <item m="1" x="60"/>
        <item m="1" x="247"/>
        <item m="1" x="288"/>
        <item m="1" x="53"/>
        <item m="1" x="320"/>
        <item m="1" x="120"/>
        <item m="1" x="327"/>
        <item m="1" x="135"/>
        <item m="1" x="339"/>
        <item m="1" x="142"/>
        <item m="1" x="347"/>
        <item m="1" x="155"/>
        <item m="1" x="302"/>
        <item m="1" x="97"/>
        <item m="1" x="103"/>
        <item m="1" x="111"/>
        <item m="1" x="328"/>
        <item m="1" x="340"/>
        <item m="1" x="349"/>
        <item m="1" x="362"/>
        <item m="1" x="173"/>
        <item m="1" x="390"/>
        <item m="1" x="373"/>
        <item m="1" x="343"/>
        <item m="1" x="356"/>
        <item m="1" x="160"/>
        <item m="1" x="374"/>
        <item m="1" x="174"/>
        <item m="1" x="383"/>
        <item m="1" x="399"/>
        <item m="1" x="189"/>
        <item m="1" x="198"/>
        <item m="1" x="40"/>
        <item m="1" x="62"/>
        <item x="4"/>
        <item m="1" x="293"/>
        <item m="1" x="317"/>
        <item m="1" x="333"/>
        <item m="1" x="112"/>
        <item m="1" x="329"/>
        <item m="1" x="335"/>
        <item m="1" x="136"/>
        <item m="1" x="341"/>
        <item m="1" x="143"/>
        <item m="1" x="350"/>
        <item m="1" x="156"/>
        <item m="1" x="361"/>
        <item m="1" x="165"/>
        <item m="1" x="370"/>
        <item m="1" x="295"/>
        <item m="1" x="122"/>
        <item m="1" x="342"/>
        <item m="1" x="152"/>
        <item m="1" x="371"/>
        <item m="1" x="379"/>
        <item m="1" x="397"/>
        <item m="1" x="99"/>
        <item m="1" x="123"/>
        <item m="1" x="380"/>
        <item m="1" x="213"/>
        <item m="1" x="357"/>
        <item m="1" x="426"/>
        <item m="1" x="63"/>
        <item x="5"/>
        <item m="1" x="35"/>
        <item m="1" x="70"/>
        <item m="1" x="85"/>
        <item m="1" x="294"/>
        <item m="1" x="313"/>
        <item m="1" x="86"/>
        <item m="1" x="105"/>
        <item m="1" x="113"/>
        <item m="1" x="137"/>
        <item m="1" x="145"/>
        <item m="1" x="87"/>
        <item m="1" x="303"/>
        <item m="1" x="98"/>
        <item m="1" x="114"/>
        <item m="1" x="381"/>
        <item m="1" x="392"/>
        <item m="1" x="365"/>
        <item m="1" x="166"/>
        <item m="1" x="216"/>
        <item m="1" x="259"/>
        <item m="1" x="393"/>
        <item m="1" x="191"/>
        <item m="1" x="405"/>
        <item m="1" x="200"/>
        <item m="1" x="412"/>
        <item m="1" x="209"/>
        <item m="1" x="223"/>
        <item m="1" x="229"/>
        <item m="1" x="253"/>
        <item m="1" x="64"/>
        <item x="1"/>
        <item x="17"/>
        <item x="0"/>
        <item x="6"/>
        <item x="7"/>
        <item x="8"/>
        <item x="9"/>
        <item x="10"/>
        <item x="11"/>
        <item x="15"/>
        <item x="13"/>
        <item x="14"/>
        <item x="16"/>
        <item x="18"/>
        <item x="20"/>
        <item x="19"/>
        <item x="21"/>
        <item x="22"/>
        <item x="23"/>
        <item x="24"/>
        <item x="3"/>
        <item x="12"/>
        <item m="1" x="130"/>
        <item x="2"/>
      </items>
    </pivotField>
    <pivotField compact="0" showAll="0" includeNewItemsInFilter="1" sortType="ascending" rankBy="0" defaultSubtotal="0"/>
    <pivotField axis="axisRow" compact="0" outline="0" showAll="0" includeNewItemsInFilter="1" sortType="ascending" defaultSubtotal="0">
      <items count="6">
        <item x="1"/>
        <item h="1" sd="0" x="2"/>
        <item h="1" x="0"/>
        <item h="1" x="5"/>
        <item h="1" x="4"/>
        <item h="1" x="3"/>
      </items>
    </pivotField>
    <pivotField axis="axisRow" compact="0" outline="0" showAll="0" includeNewItemsInFilter="1" defaultSubtotal="0">
      <items count="845">
        <item m="1" x="645"/>
        <item m="1" x="493"/>
        <item m="1" x="520"/>
        <item x="1"/>
        <item m="1" x="673"/>
        <item m="1" x="825"/>
        <item m="1" x="601"/>
        <item m="1" x="600"/>
        <item m="1" x="212"/>
        <item m="1" x="470"/>
        <item m="1" x="393"/>
        <item m="1" x="540"/>
        <item m="1" x="416"/>
        <item m="1" x="812"/>
        <item m="1" x="495"/>
        <item m="1" x="487"/>
        <item m="1" x="739"/>
        <item m="1" x="195"/>
        <item m="1" x="177"/>
        <item m="1" x="384"/>
        <item m="1" x="93"/>
        <item m="1" x="90"/>
        <item m="1" x="461"/>
        <item m="1" x="754"/>
        <item m="1" x="463"/>
        <item m="1" x="133"/>
        <item m="1" x="221"/>
        <item m="1" x="469"/>
        <item m="1" x="205"/>
        <item m="1" x="472"/>
        <item m="1" x="766"/>
        <item m="1" x="778"/>
        <item m="1" x="749"/>
        <item m="1" x="483"/>
        <item m="1" x="681"/>
        <item m="1" x="653"/>
        <item m="1" x="164"/>
        <item m="1" x="290"/>
        <item m="1" x="835"/>
        <item m="1" x="447"/>
        <item m="1" x="157"/>
        <item m="1" x="611"/>
        <item m="1" x="765"/>
        <item m="1" x="132"/>
        <item m="1" x="684"/>
        <item x="10"/>
        <item m="1" x="771"/>
        <item m="1" x="329"/>
        <item m="1" x="801"/>
        <item m="1" x="822"/>
        <item m="1" x="605"/>
        <item m="1" x="181"/>
        <item m="1" x="220"/>
        <item m="1" x="620"/>
        <item m="1" x="359"/>
        <item m="1" x="484"/>
        <item m="1" x="599"/>
        <item m="1" x="442"/>
        <item m="1" x="560"/>
        <item m="1" x="229"/>
        <item m="1" x="224"/>
        <item m="1" x="823"/>
        <item m="1" x="154"/>
        <item m="1" x="88"/>
        <item m="1" x="178"/>
        <item m="1" x="496"/>
        <item m="1" x="55"/>
        <item m="1" x="661"/>
        <item m="1" x="106"/>
        <item m="1" x="432"/>
        <item m="1" x="806"/>
        <item m="1" x="818"/>
        <item m="1" x="555"/>
        <item m="1" x="279"/>
        <item m="1" x="242"/>
        <item m="1" x="352"/>
        <item m="1" x="245"/>
        <item m="1" x="639"/>
        <item m="1" x="733"/>
        <item m="1" x="433"/>
        <item m="1" x="745"/>
        <item m="1" x="824"/>
        <item m="1" x="786"/>
        <item m="1" x="320"/>
        <item m="1" x="79"/>
        <item m="1" x="243"/>
        <item m="1" x="240"/>
        <item m="1" x="127"/>
        <item m="1" x="210"/>
        <item m="1" x="172"/>
        <item m="1" x="165"/>
        <item m="1" x="613"/>
        <item m="1" x="136"/>
        <item m="1" x="152"/>
        <item m="1" x="298"/>
        <item m="1" x="608"/>
        <item m="1" x="618"/>
        <item m="1" x="722"/>
        <item m="1" x="434"/>
        <item m="1" x="289"/>
        <item m="1" x="674"/>
        <item m="1" x="244"/>
        <item m="1" x="465"/>
        <item m="1" x="776"/>
        <item m="1" x="458"/>
        <item m="1" x="233"/>
        <item m="1" x="744"/>
        <item m="1" x="308"/>
        <item m="1" x="552"/>
        <item m="1" x="125"/>
        <item m="1" x="437"/>
        <item m="1" x="173"/>
        <item m="1" x="331"/>
        <item m="1" x="288"/>
        <item m="1" x="475"/>
        <item m="1" x="585"/>
        <item m="1" x="185"/>
        <item m="1" x="108"/>
        <item m="1" x="89"/>
        <item m="1" x="356"/>
        <item m="1" x="398"/>
        <item m="1" x="842"/>
        <item m="1" x="270"/>
        <item m="1" x="742"/>
        <item m="1" x="144"/>
        <item m="1" x="761"/>
        <item m="1" x="409"/>
        <item m="1" x="775"/>
        <item m="1" x="319"/>
        <item m="1" x="418"/>
        <item m="1" x="193"/>
        <item m="1" x="682"/>
        <item m="1" x="464"/>
        <item m="1" x="155"/>
        <item m="1" x="657"/>
        <item m="1" x="738"/>
        <item m="1" x="453"/>
        <item m="1" x="110"/>
        <item m="1" x="309"/>
        <item m="1" x="385"/>
        <item m="1" x="630"/>
        <item m="1" x="531"/>
        <item m="1" x="269"/>
        <item m="1" x="466"/>
        <item m="1" x="696"/>
        <item m="1" x="317"/>
        <item m="1" x="454"/>
        <item m="1" x="111"/>
        <item m="1" x="586"/>
        <item m="1" x="386"/>
        <item m="1" x="648"/>
        <item m="1" x="650"/>
        <item m="1" x="381"/>
        <item m="1" x="215"/>
        <item m="1" x="758"/>
        <item m="1" x="731"/>
        <item m="1" x="268"/>
        <item m="1" x="730"/>
        <item m="1" x="570"/>
        <item m="1" x="304"/>
        <item m="1" x="631"/>
        <item m="1" x="467"/>
        <item m="1" x="112"/>
        <item m="1" x="192"/>
        <item m="1" x="131"/>
        <item m="1" x="400"/>
        <item m="1" x="455"/>
        <item m="1" x="654"/>
        <item m="1" x="387"/>
        <item m="1" x="196"/>
        <item m="1" x="151"/>
        <item m="1" x="297"/>
        <item m="1" x="389"/>
        <item m="1" x="526"/>
        <item m="1" x="218"/>
        <item m="1" x="575"/>
        <item m="1" x="577"/>
        <item m="1" x="471"/>
        <item m="1" x="438"/>
        <item m="1" x="283"/>
        <item m="1" x="174"/>
        <item m="1" x="460"/>
        <item m="1" x="562"/>
        <item m="1" x="343"/>
        <item m="1" x="755"/>
        <item m="1" x="508"/>
        <item m="1" x="223"/>
        <item m="1" x="235"/>
        <item m="1" x="346"/>
        <item m="1" x="723"/>
        <item m="1" x="480"/>
        <item m="1" x="423"/>
        <item m="1" x="440"/>
        <item m="1" x="211"/>
        <item m="1" x="702"/>
        <item m="1" x="256"/>
        <item m="1" x="532"/>
        <item m="1" x="53"/>
        <item m="1" x="84"/>
        <item m="1" x="219"/>
        <item m="1" x="704"/>
        <item m="1" x="63"/>
        <item m="1" x="126"/>
        <item m="1" x="838"/>
        <item m="1" x="369"/>
        <item m="1" x="488"/>
        <item m="1" x="430"/>
        <item m="1" x="811"/>
        <item m="1" x="787"/>
        <item m="1" x="92"/>
        <item m="1" x="619"/>
        <item m="1" x="139"/>
        <item m="1" x="518"/>
        <item m="1" x="51"/>
        <item m="1" x="798"/>
        <item m="1" x="791"/>
        <item m="1" x="567"/>
        <item m="1" x="54"/>
        <item m="1" x="626"/>
        <item m="1" x="68"/>
        <item m="1" x="668"/>
        <item m="1" x="788"/>
        <item m="1" x="559"/>
        <item m="1" x="293"/>
        <item m="1" x="336"/>
        <item m="1" x="170"/>
        <item m="1" x="615"/>
        <item m="1" x="757"/>
        <item m="1" x="208"/>
        <item m="1" x="568"/>
        <item m="1" x="698"/>
        <item m="1" x="789"/>
        <item m="1" x="272"/>
        <item m="1" x="750"/>
        <item m="1" x="665"/>
        <item m="1" x="649"/>
        <item m="1" x="655"/>
        <item m="1" x="616"/>
        <item m="1" x="100"/>
        <item m="1" x="134"/>
        <item m="1" x="513"/>
        <item m="1" x="226"/>
        <item m="1" x="622"/>
        <item m="1" x="328"/>
        <item m="1" x="412"/>
        <item m="1" x="294"/>
        <item m="1" x="514"/>
        <item m="1" x="734"/>
        <item m="1" x="664"/>
        <item m="1" x="163"/>
        <item m="1" x="230"/>
        <item m="1" x="333"/>
        <item m="1" x="580"/>
        <item m="1" x="310"/>
        <item m="1" x="707"/>
        <item m="1" x="142"/>
        <item m="1" x="337"/>
        <item m="1" x="790"/>
        <item m="1" x="617"/>
        <item m="1" x="349"/>
        <item m="1" x="71"/>
        <item m="1" x="486"/>
        <item m="1" x="804"/>
        <item m="1" x="121"/>
        <item m="1" x="167"/>
        <item m="1" x="77"/>
        <item m="1" x="712"/>
        <item m="1" x="225"/>
        <item m="1" x="656"/>
        <item m="1" x="602"/>
        <item m="1" x="604"/>
        <item m="1" x="543"/>
        <item m="1" x="473"/>
        <item m="1" x="541"/>
        <item m="1" x="394"/>
        <item m="1" x="699"/>
        <item m="1" x="91"/>
        <item m="1" x="623"/>
        <item m="1" x="833"/>
        <item m="1" x="793"/>
        <item m="1" x="353"/>
        <item m="1" x="413"/>
        <item m="1" x="275"/>
        <item m="1" x="264"/>
        <item m="1" x="621"/>
        <item m="1" x="764"/>
        <item m="1" x="512"/>
        <item m="1" x="660"/>
        <item m="1" x="451"/>
        <item m="1" x="759"/>
        <item m="1" x="627"/>
        <item m="1" x="421"/>
        <item m="1" x="564"/>
        <item m="1" x="70"/>
        <item m="1" x="261"/>
        <item m="1" x="780"/>
        <item m="1" x="479"/>
        <item m="1" x="716"/>
        <item m="1" x="527"/>
        <item m="1" x="753"/>
        <item m="1" x="115"/>
        <item m="1" x="399"/>
        <item m="1" x="143"/>
        <item m="1" x="773"/>
        <item m="1" x="468"/>
        <item m="1" x="832"/>
        <item m="1" x="593"/>
        <item m="1" x="595"/>
        <item m="1" x="597"/>
        <item m="1" x="748"/>
        <item m="1" x="592"/>
        <item m="1" x="591"/>
        <item m="1" x="594"/>
        <item m="1" x="596"/>
        <item m="1" x="498"/>
        <item m="1" x="727"/>
        <item m="1" x="557"/>
        <item m="1" x="340"/>
        <item m="1" x="556"/>
        <item m="1" x="589"/>
        <item m="1" x="122"/>
        <item m="1" x="679"/>
        <item m="1" x="546"/>
        <item m="1" x="404"/>
        <item m="1" x="795"/>
        <item m="1" x="67"/>
        <item m="1" x="367"/>
        <item m="1" x="408"/>
        <item m="1" x="777"/>
        <item m="1" x="82"/>
        <item m="1" x="86"/>
        <item m="1" x="168"/>
        <item m="1" x="98"/>
        <item m="1" x="258"/>
        <item m="1" x="519"/>
        <item m="1" x="671"/>
        <item m="1" x="779"/>
        <item m="1" x="492"/>
        <item m="1" x="756"/>
        <item m="1" x="94"/>
        <item m="1" x="497"/>
        <item m="1" x="829"/>
        <item m="1" x="314"/>
        <item m="1" x="254"/>
        <item m="1" x="194"/>
        <item m="1" x="171"/>
        <item m="1" x="538"/>
        <item m="1" x="452"/>
        <item m="1" x="598"/>
        <item m="1" x="677"/>
        <item m="1" x="815"/>
        <item m="1" x="278"/>
        <item m="1" x="325"/>
        <item m="1" x="751"/>
        <item m="1" x="147"/>
        <item m="1" x="831"/>
        <item m="1" x="529"/>
        <item m="1" x="669"/>
        <item m="1" x="281"/>
        <item m="1" x="553"/>
        <item m="1" x="732"/>
        <item m="1" x="837"/>
        <item m="1" x="406"/>
        <item m="1" x="335"/>
        <item m="1" x="441"/>
        <item m="1" x="102"/>
        <item m="1" x="282"/>
        <item m="1" x="357"/>
        <item m="1" x="499"/>
        <item m="1" x="569"/>
        <item m="1" x="407"/>
        <item m="1" x="372"/>
        <item m="1" x="120"/>
        <item m="1" x="809"/>
        <item m="1" x="717"/>
        <item m="1" x="284"/>
        <item m="1" x="351"/>
        <item m="1" x="534"/>
        <item m="1" x="533"/>
        <item m="1" x="72"/>
        <item x="9"/>
        <item m="1" x="318"/>
        <item m="1" x="403"/>
        <item m="1" x="840"/>
        <item m="1" x="817"/>
        <item m="1" x="80"/>
        <item m="1" x="828"/>
        <item m="1" x="401"/>
        <item m="1" x="582"/>
        <item m="1" x="676"/>
        <item m="1" x="769"/>
        <item m="1" x="662"/>
        <item m="1" x="330"/>
        <item m="1" x="316"/>
        <item m="1" x="64"/>
        <item m="1" x="476"/>
        <item m="1" x="703"/>
        <item m="1" x="160"/>
        <item m="1" x="760"/>
        <item m="1" x="517"/>
        <item m="1" x="422"/>
        <item m="1" x="76"/>
        <item m="1" x="666"/>
        <item m="1" x="719"/>
        <item m="1" x="251"/>
        <item m="1" x="821"/>
        <item m="1" x="810"/>
        <item m="1" x="774"/>
        <item m="1" x="607"/>
        <item m="1" x="123"/>
        <item m="1" x="276"/>
        <item m="1" x="715"/>
        <item m="1" x="129"/>
        <item m="1" x="737"/>
        <item m="1" x="614"/>
        <item m="1" x="571"/>
        <item m="1" x="206"/>
        <item m="1" x="360"/>
        <item m="1" x="763"/>
        <item m="1" x="427"/>
        <item m="1" x="573"/>
        <item m="1" x="628"/>
        <item m="1" x="236"/>
        <item m="1" x="714"/>
        <item m="1" x="690"/>
        <item m="1" x="610"/>
        <item m="1" x="802"/>
        <item m="1" x="65"/>
        <item m="1" x="411"/>
        <item m="1" x="826"/>
        <item m="1" x="561"/>
        <item m="1" x="500"/>
        <item m="1" x="678"/>
        <item m="1" x="334"/>
        <item m="1" x="378"/>
        <item m="1" x="214"/>
        <item m="1" x="587"/>
        <item m="1" x="606"/>
        <item m="1" x="482"/>
        <item m="1" x="303"/>
        <item m="1" x="101"/>
        <item m="1" x="746"/>
        <item m="1" x="494"/>
        <item m="1" x="724"/>
        <item m="1" x="161"/>
        <item m="1" x="524"/>
        <item m="1" x="459"/>
        <item m="1" x="632"/>
        <item m="1" x="307"/>
        <item m="1" x="197"/>
        <item m="1" x="371"/>
        <item m="1" x="341"/>
        <item m="1" x="509"/>
        <item m="1" x="313"/>
        <item m="1" x="227"/>
        <item m="1" x="516"/>
        <item m="1" x="339"/>
        <item m="1" x="579"/>
        <item m="1" x="667"/>
        <item m="1" x="803"/>
        <item m="1" x="198"/>
        <item m="1" x="539"/>
        <item m="1" x="124"/>
        <item m="1" x="830"/>
        <item m="1" x="199"/>
        <item m="1" x="117"/>
        <item m="1" x="338"/>
        <item m="1" x="609"/>
        <item m="1" x="563"/>
        <item m="1" x="265"/>
        <item m="1" x="419"/>
        <item m="1" x="565"/>
        <item m="1" x="280"/>
        <item m="1" x="300"/>
        <item m="1" x="841"/>
        <item m="1" x="312"/>
        <item m="1" x="231"/>
        <item m="1" x="767"/>
        <item m="1" x="457"/>
        <item m="1" x="217"/>
        <item m="1" x="116"/>
        <item m="1" x="105"/>
        <item m="1" x="429"/>
        <item m="1" x="728"/>
        <item m="1" x="103"/>
        <item m="1" x="478"/>
        <item m="1" x="323"/>
        <item x="2"/>
        <item m="1" x="762"/>
        <item m="1" x="299"/>
        <item m="1" x="183"/>
        <item m="1" x="207"/>
        <item m="1" x="263"/>
        <item m="1" x="191"/>
        <item m="1" x="306"/>
        <item m="1" x="395"/>
        <item m="1" x="285"/>
        <item m="1" x="572"/>
        <item m="1" x="651"/>
        <item m="1" x="720"/>
        <item m="1" x="315"/>
        <item m="1" x="414"/>
        <item m="1" x="784"/>
        <item m="1" x="114"/>
        <item m="1" x="530"/>
        <item m="1" x="118"/>
        <item m="1" x="237"/>
        <item m="1" x="584"/>
        <item m="1" x="642"/>
        <item m="1" x="814"/>
        <item m="1" x="504"/>
        <item m="1" x="396"/>
        <item m="1" x="545"/>
        <item m="1" x="382"/>
        <item m="1" x="431"/>
        <item m="1" x="73"/>
        <item m="1" x="59"/>
        <item m="1" x="58"/>
        <item m="1" x="66"/>
        <item m="1" x="87"/>
        <item m="1" x="785"/>
        <item m="1" x="713"/>
        <item m="1" x="176"/>
        <item m="1" x="166"/>
        <item m="1" x="695"/>
        <item m="1" x="141"/>
        <item m="1" x="180"/>
        <item m="1" x="158"/>
        <item m="1" x="286"/>
        <item m="1" x="506"/>
        <item m="1" x="241"/>
        <item m="1" x="130"/>
        <item m="1" x="267"/>
        <item m="1" x="362"/>
        <item m="1" x="588"/>
        <item m="1" x="590"/>
        <item m="1" x="119"/>
        <item m="1" x="550"/>
        <item m="1" x="625"/>
        <item m="1" x="363"/>
        <item m="1" x="489"/>
        <item m="1" x="566"/>
        <item m="1" x="295"/>
        <item m="1" x="350"/>
        <item m="1" x="368"/>
        <item m="1" x="446"/>
        <item m="1" x="741"/>
        <item m="1" x="370"/>
        <item m="1" x="583"/>
        <item m="1" x="807"/>
        <item m="1" x="547"/>
        <item m="1" x="535"/>
        <item m="1" x="658"/>
        <item m="1" x="187"/>
        <item m="1" x="796"/>
        <item m="1" x="257"/>
        <item x="4"/>
        <item m="1" x="83"/>
        <item m="1" x="228"/>
        <item x="22"/>
        <item m="1" x="640"/>
        <item m="1" x="81"/>
        <item m="1" x="683"/>
        <item x="25"/>
        <item x="24"/>
        <item m="1" x="839"/>
        <item m="1" x="503"/>
        <item m="1" x="652"/>
        <item m="1" x="747"/>
        <item m="1" x="697"/>
        <item m="1" x="415"/>
        <item m="1" x="149"/>
        <item m="1" x="689"/>
        <item m="1" x="816"/>
        <item m="1" x="710"/>
        <item m="1" x="410"/>
        <item m="1" x="633"/>
        <item m="1" x="186"/>
        <item m="1" x="706"/>
        <item m="1" x="688"/>
        <item m="1" x="629"/>
        <item m="1" x="402"/>
        <item m="1" x="743"/>
        <item m="1" x="701"/>
        <item m="1" x="772"/>
        <item m="1" x="332"/>
        <item m="1" x="361"/>
        <item m="1" x="819"/>
        <item m="1" x="687"/>
        <item m="1" x="56"/>
        <item m="1" x="462"/>
        <item m="1" x="781"/>
        <item m="1" x="259"/>
        <item m="1" x="420"/>
        <item m="1" x="287"/>
        <item m="1" x="327"/>
        <item m="1" x="636"/>
        <item m="1" x="99"/>
        <item m="1" x="305"/>
        <item m="1" x="445"/>
        <item m="1" x="260"/>
        <item m="1" x="659"/>
        <item m="1" x="544"/>
        <item m="1" x="537"/>
        <item m="1" x="693"/>
        <item m="1" x="156"/>
        <item m="1" x="436"/>
        <item m="1" x="844"/>
        <item m="1" x="449"/>
        <item m="1" x="348"/>
        <item m="1" x="805"/>
        <item m="1" x="50"/>
        <item m="1" x="57"/>
        <item m="1" x="204"/>
        <item m="1" x="439"/>
        <item x="0"/>
        <item m="1" x="277"/>
        <item m="1" x="680"/>
        <item m="1" x="843"/>
        <item m="1" x="542"/>
        <item m="1" x="189"/>
        <item m="1" x="515"/>
        <item m="1" x="200"/>
        <item m="1" x="201"/>
        <item m="1" x="202"/>
        <item m="1" x="523"/>
        <item m="1" x="644"/>
        <item m="1" x="808"/>
        <item m="1" x="61"/>
        <item m="1" x="634"/>
        <item m="1" x="311"/>
        <item m="1" x="274"/>
        <item m="1" x="292"/>
        <item m="1" x="146"/>
        <item m="1" x="783"/>
        <item m="1" x="291"/>
        <item m="1" x="145"/>
        <item m="1" x="354"/>
        <item m="1" x="641"/>
        <item m="1" x="188"/>
        <item m="1" x="485"/>
        <item m="1" x="736"/>
        <item m="1" x="113"/>
        <item m="1" x="443"/>
        <item m="1" x="624"/>
        <item m="1" x="836"/>
        <item m="1" x="474"/>
        <item m="1" x="377"/>
        <item m="1" x="505"/>
        <item m="1" x="522"/>
        <item m="1" x="159"/>
        <item m="1" x="548"/>
        <item m="1" x="646"/>
        <item m="1" x="216"/>
        <item m="1" x="450"/>
        <item m="1" x="137"/>
        <item m="1" x="169"/>
        <item m="1" x="448"/>
        <item m="1" x="383"/>
        <item m="1" x="528"/>
        <item m="1" x="255"/>
        <item m="1" x="262"/>
        <item m="1" x="138"/>
        <item m="1" x="700"/>
        <item m="1" x="729"/>
        <item m="1" x="301"/>
        <item m="1" x="768"/>
        <item m="1" x="366"/>
        <item m="1" x="694"/>
        <item m="1" x="247"/>
        <item m="1" x="735"/>
        <item m="1" x="326"/>
        <item m="1" x="203"/>
        <item m="1" x="397"/>
        <item m="1" x="549"/>
        <item m="1" x="740"/>
        <item m="1" x="647"/>
        <item m="1" x="62"/>
        <item m="1" x="239"/>
        <item m="1" x="691"/>
        <item m="1" x="800"/>
        <item m="1" x="511"/>
        <item m="1" x="182"/>
        <item m="1" x="271"/>
        <item m="1" x="638"/>
        <item m="1" x="536"/>
        <item m="1" x="424"/>
        <item m="1" x="44"/>
        <item m="1" x="390"/>
        <item m="1" x="551"/>
        <item m="1" x="78"/>
        <item m="1" x="491"/>
        <item m="1" x="635"/>
        <item m="1" x="477"/>
        <item m="1" x="273"/>
        <item m="1" x="96"/>
        <item m="1" x="97"/>
        <item m="1" x="364"/>
        <item m="1" x="234"/>
        <item m="1" x="672"/>
        <item m="1" x="95"/>
        <item m="1" x="813"/>
        <item m="1" x="507"/>
        <item m="1" x="249"/>
        <item m="1" x="643"/>
        <item m="1" x="324"/>
        <item m="1" x="726"/>
        <item m="1" x="578"/>
        <item m="1" x="250"/>
        <item m="1" x="253"/>
        <item m="1" x="718"/>
        <item m="1" x="365"/>
        <item m="1" x="252"/>
        <item m="1" x="425"/>
        <item m="1" x="435"/>
        <item m="1" x="797"/>
        <item m="1" x="725"/>
        <item m="1" x="405"/>
        <item m="1" x="799"/>
        <item m="1" x="426"/>
        <item m="1" x="347"/>
        <item m="1" x="708"/>
        <item m="1" x="248"/>
        <item x="17"/>
        <item m="1" x="209"/>
        <item m="1" x="428"/>
        <item m="1" x="554"/>
        <item m="1" x="60"/>
        <item m="1" x="501"/>
        <item m="1" x="792"/>
        <item m="1" x="521"/>
        <item m="1" x="128"/>
        <item m="1" x="109"/>
        <item m="1" x="721"/>
        <item m="1" x="525"/>
        <item m="1" x="502"/>
        <item m="1" x="374"/>
        <item m="1" x="135"/>
        <item m="1" x="373"/>
        <item x="7"/>
        <item m="1" x="321"/>
        <item m="1" x="612"/>
        <item m="1" x="344"/>
        <item m="1" x="175"/>
        <item m="1" x="345"/>
        <item m="1" x="375"/>
        <item m="1" x="222"/>
        <item m="1" x="670"/>
        <item m="1" x="686"/>
        <item m="1" x="770"/>
        <item m="1" x="675"/>
        <item m="1" x="380"/>
        <item m="1" x="576"/>
        <item m="1" x="232"/>
        <item m="1" x="711"/>
        <item m="1" x="302"/>
        <item m="1" x="820"/>
        <item m="1" x="49"/>
        <item m="1" x="692"/>
        <item m="1" x="752"/>
        <item m="1" x="190"/>
        <item m="1" x="379"/>
        <item m="1" x="709"/>
        <item m="1" x="85"/>
        <item m="1" x="213"/>
        <item m="1" x="444"/>
        <item m="1" x="417"/>
        <item m="1" x="322"/>
        <item m="1" x="391"/>
        <item x="3"/>
        <item x="5"/>
        <item x="6"/>
        <item x="8"/>
        <item m="1" x="355"/>
        <item m="1" x="246"/>
        <item m="1" x="74"/>
        <item m="1" x="179"/>
        <item x="15"/>
        <item x="14"/>
        <item x="13"/>
        <item m="1" x="794"/>
        <item m="1" x="834"/>
        <item m="1" x="392"/>
        <item m="1" x="510"/>
        <item m="1" x="574"/>
        <item m="1" x="558"/>
        <item m="1" x="162"/>
        <item m="1" x="490"/>
        <item m="1" x="603"/>
        <item m="1" x="342"/>
        <item m="1" x="388"/>
        <item m="1" x="153"/>
        <item m="1" x="52"/>
        <item m="1" x="30"/>
        <item m="1" x="31"/>
        <item m="1" x="107"/>
        <item m="1" x="782"/>
        <item m="1" x="140"/>
        <item m="1" x="685"/>
        <item m="1" x="358"/>
        <item m="1" x="705"/>
        <item m="1" x="296"/>
        <item m="1" x="148"/>
        <item m="1" x="238"/>
        <item m="1" x="266"/>
        <item m="1" x="637"/>
        <item m="1" x="150"/>
        <item m="1" x="481"/>
        <item m="1" x="456"/>
        <item m="1" x="376"/>
        <item m="1" x="69"/>
        <item m="1" x="104"/>
        <item m="1" x="827"/>
        <item x="16"/>
        <item x="11"/>
        <item x="12"/>
        <item m="1" x="581"/>
        <item m="1" x="29"/>
        <item m="1" x="32"/>
        <item m="1" x="663"/>
        <item m="1" x="184"/>
        <item m="1" x="35"/>
        <item x="18"/>
        <item x="19"/>
        <item m="1" x="34"/>
        <item m="1" x="36"/>
        <item m="1" x="37"/>
        <item m="1" x="38"/>
        <item m="1" x="75"/>
        <item m="1" x="40"/>
        <item m="1" x="41"/>
        <item m="1" x="42"/>
        <item x="21"/>
        <item x="23"/>
        <item m="1" x="43"/>
        <item m="1" x="45"/>
        <item m="1" x="46"/>
        <item m="1" x="39"/>
        <item m="1" x="33"/>
        <item x="27"/>
        <item x="28"/>
        <item m="1" x="47"/>
        <item m="1" x="48"/>
        <item x="20"/>
        <item x="26"/>
      </items>
    </pivotField>
    <pivotField dataField="1" compact="0" showAll="0" includeNewItemsInFilter="1" defaultSubtotal="0"/>
    <pivotField dataField="1" compact="0" showAll="0" includeNewItemsInFilter="1" defaultSubtotal="0"/>
    <pivotField dataField="1" compact="0" dragToRow="0" dragToCol="0" dragToPage="0" showAll="0" includeNewItemsInFilter="1" defaultSubtotal="0"/>
    <pivotField dataField="1" compact="0" dragToRow="0" dragToCol="0" dragToPage="0" showAll="0" includeNewItemsInFilter="1" defaultSubtotal="0"/>
  </pivotFields>
  <rowFields count="3">
    <field x="3"/>
    <field x="1"/>
    <field x="4"/>
  </rowFields>
  <rowItems count="40">
    <i>
      <x/>
      <x v="357"/>
      <x v="778"/>
    </i>
    <i r="2">
      <x v="779"/>
    </i>
    <i r="1">
      <x v="386"/>
      <x v="777"/>
    </i>
    <i r="1">
      <x v="417"/>
      <x v="615"/>
    </i>
    <i r="2">
      <x v="813"/>
    </i>
    <i r="1">
      <x v="418"/>
      <x v="832"/>
    </i>
    <i r="1">
      <x v="419"/>
      <x v="487"/>
    </i>
    <i r="1">
      <x v="420"/>
      <x v="723"/>
    </i>
    <i r="1">
      <x v="421"/>
      <x v="822"/>
    </i>
    <i r="1">
      <x v="422"/>
      <x v="822"/>
    </i>
    <i r="1">
      <x v="423"/>
      <x v="822"/>
    </i>
    <i r="1">
      <x v="424"/>
      <x v="822"/>
    </i>
    <i r="2">
      <x v="823"/>
    </i>
    <i r="1">
      <x v="425"/>
      <x v="822"/>
    </i>
    <i r="1">
      <x v="426"/>
      <x v="822"/>
    </i>
    <i r="1">
      <x v="427"/>
      <x v="822"/>
    </i>
    <i r="1">
      <x v="428"/>
      <x v="822"/>
    </i>
    <i r="1">
      <x v="429"/>
      <x v="822"/>
    </i>
    <i r="2">
      <x v="843"/>
    </i>
    <i r="1">
      <x v="430"/>
      <x v="559"/>
    </i>
    <i r="1">
      <x v="431"/>
      <x v="564"/>
    </i>
    <i r="1">
      <x v="432"/>
      <x v="833"/>
    </i>
    <i r="1">
      <x v="433"/>
      <x v="563"/>
    </i>
    <i r="1">
      <x v="434"/>
      <x v="844"/>
    </i>
    <i r="1">
      <x v="435"/>
      <x v="822"/>
    </i>
    <i r="2">
      <x v="839"/>
    </i>
    <i r="2">
      <x v="840"/>
    </i>
    <i r="1">
      <x v="436"/>
      <x v="822"/>
    </i>
    <i r="1">
      <x v="437"/>
      <x v="45"/>
    </i>
    <i r="2">
      <x v="380"/>
    </i>
    <i r="2">
      <x v="556"/>
    </i>
    <i r="2">
      <x v="739"/>
    </i>
    <i r="2">
      <x v="769"/>
    </i>
    <i r="2">
      <x v="770"/>
    </i>
    <i r="2">
      <x v="771"/>
    </i>
    <i r="2">
      <x v="772"/>
    </i>
    <i r="2">
      <x v="814"/>
    </i>
    <i r="2">
      <x v="815"/>
    </i>
    <i r="1">
      <x v="438"/>
      <x v="82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ébit" fld="5" baseField="0" baseItem="0" numFmtId="4"/>
    <dataField name="Somme de Crédit" fld="6" baseField="0" baseItem="0" numFmtId="4"/>
    <dataField name="SD" fld="7" baseField="0" baseItem="0" numFmtId="4"/>
    <dataField name="SC" fld="8" baseField="0" baseItem="0" numFmtId="4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" cacheId="30" autoFormatId="4099" applyNumberFormats="1" applyBorderFormats="1" applyFontFormats="1" applyPatternFormats="1" applyAlignmentFormats="1" applyWidthHeightFormats="1" dataCaption="Données" errorCaption="0" showError="1" updatedVersion="8" minRefreshableVersion="3" asteriskTotals="1" showMemberPropertyTips="0" useAutoFormatting="1" rowGrandTotals="0" fieldPrintTitles="1" itemPrintTitles="1" createdVersion="4" indent="0" compact="0" compactData="0" gridDropZones="1">
  <location ref="A7:F93" firstHeaderRow="0" firstDataRow="1" firstDataCol="2"/>
  <pivotFields count="9">
    <pivotField compact="0" subtotalTop="0" showAll="0" includeNewItemsInFilter="1"/>
    <pivotField compact="0" subtotalTop="0" showAll="0" includeNewItemsInFilter="1"/>
    <pivotField axis="axisRow" compact="0" outline="0" subtotalTop="0" showAll="0" insertBlankRow="1" includeNewItemsInFilter="1" sortType="ascending" rankBy="0" defaultSubtotal="0">
      <items count="208">
        <item m="1" x="120"/>
        <item m="1" x="123"/>
        <item m="1" x="98"/>
        <item m="1" x="150"/>
        <item m="1" x="200"/>
        <item x="0"/>
        <item m="1" x="138"/>
        <item m="1" x="147"/>
        <item m="1" x="148"/>
        <item m="1" x="197"/>
        <item m="1" x="149"/>
        <item m="1" x="129"/>
        <item m="1" x="95"/>
        <item m="1" x="166"/>
        <item m="1" x="169"/>
        <item m="1" x="171"/>
        <item m="1" x="173"/>
        <item m="1" x="175"/>
        <item m="1" x="177"/>
        <item m="1" x="180"/>
        <item m="1" x="184"/>
        <item m="1" x="187"/>
        <item m="1" x="189"/>
        <item m="1" x="192"/>
        <item m="1" x="205"/>
        <item m="1" x="181"/>
        <item m="1" x="136"/>
        <item m="1" x="151"/>
        <item m="1" x="153"/>
        <item m="1" x="45"/>
        <item m="1" x="47"/>
        <item m="1" x="50"/>
        <item m="1" x="51"/>
        <item m="1" x="54"/>
        <item m="1" x="81"/>
        <item m="1" x="128"/>
        <item m="1" x="161"/>
        <item m="1" x="124"/>
        <item m="1" x="196"/>
        <item m="1" x="160"/>
        <item m="1" x="174"/>
        <item m="1" x="61"/>
        <item m="1" x="76"/>
        <item m="1" x="79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190"/>
        <item m="1" x="203"/>
        <item m="1" x="143"/>
        <item m="1" x="68"/>
        <item m="1" x="78"/>
        <item m="1" x="52"/>
        <item m="1" x="87"/>
        <item m="1" x="48"/>
        <item m="1" x="67"/>
        <item m="1" x="193"/>
        <item m="1" x="145"/>
        <item m="1" x="74"/>
        <item m="1" x="114"/>
        <item x="1"/>
        <item m="1" x="62"/>
        <item m="1" x="64"/>
        <item x="2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m="1" x="167"/>
        <item m="1" x="170"/>
        <item m="1" x="195"/>
        <item m="1" x="44"/>
        <item m="1" x="58"/>
        <item m="1" x="72"/>
        <item m="1" x="89"/>
        <item m="1" x="121"/>
        <item m="1" x="133"/>
        <item m="1" x="152"/>
        <item m="1" x="162"/>
        <item m="1" x="185"/>
        <item m="1" x="188"/>
        <item m="1" x="207"/>
        <item m="1" x="56"/>
        <item m="1" x="70"/>
        <item m="1" x="84"/>
        <item m="1" x="111"/>
        <item m="1" x="130"/>
        <item m="1" x="194"/>
        <item m="1" x="73"/>
        <item m="1" x="141"/>
        <item m="1" x="157"/>
        <item m="1" x="164"/>
        <item m="1" x="201"/>
        <item m="1" x="206"/>
        <item m="1" x="88"/>
        <item m="1" x="158"/>
        <item m="1" x="49"/>
        <item m="1" x="69"/>
        <item m="1" x="112"/>
        <item m="1" x="59"/>
        <item m="1" x="127"/>
        <item m="1" x="182"/>
        <item m="1" x="137"/>
        <item m="1" x="202"/>
        <item m="1" x="126"/>
        <item x="42"/>
        <item m="1" x="102"/>
        <item m="1" x="155"/>
        <item x="41"/>
        <item m="1" x="46"/>
        <item m="1" x="43"/>
        <item m="1" x="125"/>
        <item m="1" x="132"/>
        <item m="1" x="55"/>
        <item m="1" x="176"/>
        <item m="1" x="139"/>
        <item m="1" x="71"/>
        <item m="1" x="204"/>
        <item m="1" x="134"/>
        <item m="1" x="198"/>
        <item m="1" x="82"/>
        <item m="1" x="191"/>
        <item x="40"/>
        <item m="1" x="122"/>
        <item m="1" x="172"/>
        <item m="1" x="159"/>
        <item m="1" x="75"/>
        <item m="1" x="65"/>
        <item m="1" x="179"/>
        <item m="1" x="105"/>
        <item m="1" x="135"/>
        <item m="1" x="199"/>
        <item m="1" x="83"/>
        <item m="1" x="57"/>
        <item m="1" x="80"/>
        <item m="1" x="118"/>
        <item m="1" x="168"/>
        <item m="1" x="63"/>
        <item m="1" x="142"/>
        <item m="1" x="144"/>
        <item m="1" x="77"/>
        <item m="1" x="163"/>
        <item m="1" x="165"/>
        <item m="1" x="86"/>
        <item m="1" x="90"/>
        <item m="1" x="178"/>
        <item m="1" x="60"/>
        <item m="1" x="183"/>
        <item m="1" x="107"/>
        <item m="1" x="85"/>
        <item m="1" x="156"/>
        <item m="1" x="131"/>
        <item m="1" x="66"/>
        <item m="1" x="91"/>
        <item m="1" x="93"/>
        <item m="1" x="94"/>
        <item m="1" x="96"/>
        <item m="1" x="97"/>
        <item m="1" x="99"/>
        <item m="1" x="100"/>
        <item m="1" x="101"/>
        <item m="1" x="103"/>
        <item m="1" x="104"/>
        <item m="1" x="106"/>
        <item m="1" x="108"/>
        <item m="1" x="109"/>
        <item m="1" x="110"/>
        <item m="1" x="113"/>
        <item m="1" x="115"/>
        <item m="1" x="116"/>
        <item m="1" x="117"/>
        <item m="1" x="119"/>
        <item m="1" x="186"/>
        <item m="1" x="53"/>
        <item m="1" x="140"/>
        <item m="1" x="154"/>
        <item m="1" x="146"/>
        <item m="1" x="92"/>
        <item x="2"/>
      </items>
    </pivotField>
    <pivotField axis="axisRow" compact="0" subtotalTop="0" showAll="0" insertBlankRow="1" includeNewItemsInFilter="1">
      <items count="7">
        <item x="2"/>
        <item x="3"/>
        <item x="0"/>
        <item x="4"/>
        <item x="5"/>
        <item x="1"/>
        <item t="default"/>
      </items>
    </pivotField>
    <pivotField compact="0" subtotalTop="0" showAll="0" includeNewItemsInFilter="1"/>
    <pivotField dataField="1" compact="0" subtotalTop="0" showAll="0" includeNewItemsInFilter="1"/>
    <pivotField dataField="1" compact="0" subtotalTop="0" showAll="0" includeNewItemsInFilter="1"/>
    <pivotField dataField="1" compact="0" subtotalTop="0" dragToRow="0" dragToCol="0" dragToPage="0" showAll="0" includeNewItemsInFilter="1" defaultSubtotal="0"/>
    <pivotField dataField="1" compact="0" subtotalTop="0" dragToRow="0" dragToCol="0" dragToPage="0" showAll="0" includeNewItemsInFilter="1" defaultSubtotal="0"/>
  </pivotFields>
  <rowFields count="2">
    <field x="2"/>
    <field x="3"/>
  </rowFields>
  <rowItems count="86">
    <i>
      <x v="5"/>
      <x v="2"/>
    </i>
    <i t="blank">
      <x v="5"/>
    </i>
    <i>
      <x v="44"/>
      <x v="5"/>
    </i>
    <i t="blank">
      <x v="44"/>
    </i>
    <i>
      <x v="45"/>
      <x v="5"/>
    </i>
    <i t="blank">
      <x v="45"/>
    </i>
    <i>
      <x v="46"/>
      <x v="5"/>
    </i>
    <i t="blank">
      <x v="46"/>
    </i>
    <i>
      <x v="47"/>
      <x v="5"/>
    </i>
    <i t="blank">
      <x v="47"/>
    </i>
    <i>
      <x v="48"/>
      <x v="5"/>
    </i>
    <i t="blank">
      <x v="48"/>
    </i>
    <i>
      <x v="49"/>
      <x v="5"/>
    </i>
    <i t="blank">
      <x v="49"/>
    </i>
    <i>
      <x v="50"/>
      <x v="5"/>
    </i>
    <i t="blank">
      <x v="50"/>
    </i>
    <i>
      <x v="51"/>
      <x v="5"/>
    </i>
    <i t="blank">
      <x v="51"/>
    </i>
    <i>
      <x v="52"/>
      <x v="5"/>
    </i>
    <i t="blank">
      <x v="52"/>
    </i>
    <i>
      <x v="53"/>
      <x v="5"/>
    </i>
    <i t="blank">
      <x v="53"/>
    </i>
    <i>
      <x v="54"/>
      <x v="5"/>
    </i>
    <i t="blank">
      <x v="54"/>
    </i>
    <i>
      <x v="55"/>
      <x v="5"/>
    </i>
    <i t="blank">
      <x v="55"/>
    </i>
    <i>
      <x v="56"/>
      <x v="5"/>
    </i>
    <i t="blank">
      <x v="56"/>
    </i>
    <i>
      <x v="57"/>
      <x v="5"/>
    </i>
    <i t="blank">
      <x v="57"/>
    </i>
    <i>
      <x v="58"/>
      <x v="5"/>
    </i>
    <i t="blank">
      <x v="58"/>
    </i>
    <i>
      <x v="59"/>
      <x v="5"/>
    </i>
    <i t="blank">
      <x v="59"/>
    </i>
    <i>
      <x v="60"/>
      <x v="5"/>
    </i>
    <i t="blank">
      <x v="60"/>
    </i>
    <i>
      <x v="61"/>
      <x v="5"/>
    </i>
    <i t="blank">
      <x v="61"/>
    </i>
    <i>
      <x v="75"/>
      <x v="5"/>
    </i>
    <i t="blank">
      <x v="75"/>
    </i>
    <i>
      <x v="78"/>
      <x v="5"/>
    </i>
    <i t="blank">
      <x v="78"/>
    </i>
    <i>
      <x v="79"/>
      <x v="5"/>
    </i>
    <i t="blank">
      <x v="79"/>
    </i>
    <i>
      <x v="80"/>
      <x v="5"/>
    </i>
    <i t="blank">
      <x v="80"/>
    </i>
    <i>
      <x v="81"/>
      <x v="5"/>
    </i>
    <i t="blank">
      <x v="81"/>
    </i>
    <i>
      <x v="82"/>
      <x v="5"/>
    </i>
    <i t="blank">
      <x v="82"/>
    </i>
    <i>
      <x v="83"/>
      <x v="5"/>
    </i>
    <i t="blank">
      <x v="83"/>
    </i>
    <i>
      <x v="84"/>
      <x v="5"/>
    </i>
    <i t="blank">
      <x v="84"/>
    </i>
    <i>
      <x v="85"/>
      <x v="5"/>
    </i>
    <i t="blank">
      <x v="85"/>
    </i>
    <i>
      <x v="86"/>
      <x v="5"/>
    </i>
    <i t="blank">
      <x v="86"/>
    </i>
    <i>
      <x v="87"/>
      <x v="5"/>
    </i>
    <i t="blank">
      <x v="87"/>
    </i>
    <i>
      <x v="88"/>
      <x v="5"/>
    </i>
    <i t="blank">
      <x v="88"/>
    </i>
    <i>
      <x v="89"/>
      <x v="5"/>
    </i>
    <i t="blank">
      <x v="89"/>
    </i>
    <i>
      <x v="90"/>
      <x v="5"/>
    </i>
    <i t="blank">
      <x v="90"/>
    </i>
    <i>
      <x v="91"/>
      <x v="5"/>
    </i>
    <i t="blank">
      <x v="91"/>
    </i>
    <i>
      <x v="92"/>
      <x v="5"/>
    </i>
    <i t="blank">
      <x v="92"/>
    </i>
    <i>
      <x v="93"/>
      <x v="5"/>
    </i>
    <i t="blank">
      <x v="93"/>
    </i>
    <i>
      <x v="94"/>
      <x v="5"/>
    </i>
    <i t="blank">
      <x v="94"/>
    </i>
    <i>
      <x v="95"/>
      <x v="5"/>
    </i>
    <i t="blank">
      <x v="95"/>
    </i>
    <i>
      <x v="96"/>
      <x v="5"/>
    </i>
    <i t="blank">
      <x v="96"/>
    </i>
    <i>
      <x v="134"/>
      <x v="4"/>
    </i>
    <i t="blank">
      <x v="134"/>
    </i>
    <i>
      <x v="137"/>
      <x v="3"/>
    </i>
    <i t="blank">
      <x v="137"/>
    </i>
    <i>
      <x v="151"/>
      <x v="1"/>
    </i>
    <i t="blank">
      <x v="151"/>
    </i>
    <i>
      <x v="207"/>
      <x/>
    </i>
    <i t="blank">
      <x v="207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harges" fld="5" baseField="0" baseItem="0" numFmtId="4"/>
    <dataField name="Produit" fld="6" baseField="0" baseItem="0" numFmtId="4"/>
    <dataField name="Somme de Solde Débiteur" fld="7" baseField="0" baseItem="0" numFmtId="4"/>
    <dataField name="Somme de Solde Créditeur" fld="8" baseField="0" baseItem="0" numFmtId="4"/>
  </dataFields>
  <formats count="5">
    <format dxfId="131">
      <pivotArea field="2" type="button" dataOnly="0" labelOnly="1" outline="0" axis="axisRow" fieldPosition="0"/>
    </format>
    <format dxfId="130">
      <pivotArea outline="0" fieldPosition="0">
        <references count="1">
          <reference field="4294967294" count="1">
            <x v="0"/>
          </reference>
        </references>
      </pivotArea>
    </format>
    <format dxfId="129">
      <pivotArea outline="0" fieldPosition="0">
        <references count="1">
          <reference field="4294967294" count="1">
            <x v="1"/>
          </reference>
        </references>
      </pivotArea>
    </format>
    <format dxfId="128">
      <pivotArea outline="0" fieldPosition="0">
        <references count="1">
          <reference field="4294967294" count="1">
            <x v="2"/>
          </reference>
        </references>
      </pivotArea>
    </format>
    <format dxfId="127">
      <pivotArea outline="0" fieldPosition="0">
        <references count="1">
          <reference field="4294967294" count="1">
            <x v="3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30" autoFormatId="4099" applyNumberFormats="1" applyBorderFormats="1" applyFontFormats="1" applyPatternFormats="1" applyAlignmentFormats="1" applyWidthHeightFormats="1" dataCaption="Données" errorCaption="0" showError="1" updatedVersion="8" minRefreshableVersion="3" asteriskTotals="1" showMemberPropertyTips="0" useAutoFormatting="1" rowGrandTotals="0" fieldPrintTitles="1" itemPrintTitles="1" createdVersion="4" indent="0" compact="0" compactData="0" gridDropZones="1">
  <location ref="A7:F43" firstHeaderRow="0" firstDataRow="1" firstDataCol="2"/>
  <pivotFields count="9">
    <pivotField compact="0" subtotalTop="0" showAll="0" includeNewItemsInFilter="1"/>
    <pivotField compact="0" subtotalTop="0" showAll="0" includeNewItemsInFilter="1"/>
    <pivotField axis="axisRow" compact="0" outline="0" subtotalTop="0" showAll="0" insertBlankRow="1" includeNewItemsInFilter="1" sortType="ascending" rankBy="0" defaultSubtotal="0">
      <items count="208">
        <item m="1" x="120"/>
        <item m="1" x="123"/>
        <item m="1" x="98"/>
        <item m="1" x="150"/>
        <item m="1" x="200"/>
        <item x="0"/>
        <item m="1" x="138"/>
        <item m="1" x="147"/>
        <item m="1" x="148"/>
        <item m="1" x="197"/>
        <item m="1" x="149"/>
        <item m="1" x="129"/>
        <item m="1" x="95"/>
        <item m="1" x="166"/>
        <item m="1" x="169"/>
        <item m="1" x="171"/>
        <item m="1" x="173"/>
        <item m="1" x="175"/>
        <item m="1" x="177"/>
        <item m="1" x="180"/>
        <item m="1" x="184"/>
        <item m="1" x="187"/>
        <item m="1" x="189"/>
        <item m="1" x="192"/>
        <item m="1" x="205"/>
        <item m="1" x="181"/>
        <item m="1" x="136"/>
        <item m="1" x="151"/>
        <item m="1" x="153"/>
        <item m="1" x="45"/>
        <item m="1" x="47"/>
        <item m="1" x="50"/>
        <item m="1" x="51"/>
        <item m="1" x="54"/>
        <item m="1" x="81"/>
        <item m="1" x="128"/>
        <item m="1" x="161"/>
        <item m="1" x="124"/>
        <item m="1" x="196"/>
        <item m="1" x="160"/>
        <item m="1" x="174"/>
        <item m="1" x="61"/>
        <item m="1" x="76"/>
        <item m="1" x="79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190"/>
        <item m="1" x="203"/>
        <item m="1" x="143"/>
        <item m="1" x="68"/>
        <item m="1" x="78"/>
        <item m="1" x="52"/>
        <item m="1" x="87"/>
        <item m="1" x="48"/>
        <item m="1" x="67"/>
        <item m="1" x="193"/>
        <item m="1" x="145"/>
        <item m="1" x="74"/>
        <item m="1" x="114"/>
        <item x="1"/>
        <item m="1" x="62"/>
        <item m="1" x="64"/>
        <item h="1" x="2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m="1" x="167"/>
        <item m="1" x="170"/>
        <item m="1" x="195"/>
        <item m="1" x="44"/>
        <item m="1" x="58"/>
        <item m="1" x="72"/>
        <item m="1" x="89"/>
        <item m="1" x="121"/>
        <item m="1" x="133"/>
        <item m="1" x="152"/>
        <item m="1" x="162"/>
        <item m="1" x="185"/>
        <item m="1" x="188"/>
        <item m="1" x="207"/>
        <item m="1" x="56"/>
        <item m="1" x="70"/>
        <item m="1" x="84"/>
        <item m="1" x="111"/>
        <item m="1" x="130"/>
        <item m="1" x="194"/>
        <item m="1" x="73"/>
        <item m="1" x="141"/>
        <item m="1" x="157"/>
        <item m="1" x="164"/>
        <item m="1" x="201"/>
        <item m="1" x="206"/>
        <item m="1" x="88"/>
        <item m="1" x="158"/>
        <item m="1" x="49"/>
        <item m="1" x="69"/>
        <item m="1" x="112"/>
        <item m="1" x="59"/>
        <item m="1" x="127"/>
        <item m="1" x="182"/>
        <item m="1" x="137"/>
        <item m="1" x="202"/>
        <item m="1" x="126"/>
        <item x="42"/>
        <item m="1" x="102"/>
        <item m="1" x="155"/>
        <item x="41"/>
        <item m="1" x="46"/>
        <item m="1" x="43"/>
        <item m="1" x="125"/>
        <item m="1" x="132"/>
        <item m="1" x="55"/>
        <item m="1" x="176"/>
        <item m="1" x="139"/>
        <item m="1" x="71"/>
        <item m="1" x="204"/>
        <item m="1" x="134"/>
        <item m="1" x="198"/>
        <item m="1" x="82"/>
        <item m="1" x="191"/>
        <item x="40"/>
        <item m="1" x="122"/>
        <item m="1" x="172"/>
        <item m="1" x="159"/>
        <item m="1" x="75"/>
        <item m="1" x="65"/>
        <item m="1" x="179"/>
        <item m="1" x="105"/>
        <item m="1" x="135"/>
        <item m="1" x="199"/>
        <item m="1" x="83"/>
        <item m="1" x="57"/>
        <item m="1" x="80"/>
        <item m="1" x="118"/>
        <item m="1" x="168"/>
        <item m="1" x="63"/>
        <item m="1" x="142"/>
        <item m="1" x="144"/>
        <item m="1" x="77"/>
        <item m="1" x="163"/>
        <item m="1" x="165"/>
        <item m="1" x="86"/>
        <item m="1" x="90"/>
        <item m="1" x="178"/>
        <item m="1" x="60"/>
        <item m="1" x="183"/>
        <item m="1" x="107"/>
        <item m="1" x="85"/>
        <item m="1" x="156"/>
        <item m="1" x="131"/>
        <item m="1" x="66"/>
        <item m="1" x="91"/>
        <item m="1" x="93"/>
        <item m="1" x="94"/>
        <item m="1" x="96"/>
        <item m="1" x="97"/>
        <item m="1" x="99"/>
        <item m="1" x="100"/>
        <item m="1" x="101"/>
        <item m="1" x="103"/>
        <item m="1" x="104"/>
        <item m="1" x="106"/>
        <item m="1" x="108"/>
        <item m="1" x="109"/>
        <item m="1" x="110"/>
        <item m="1" x="113"/>
        <item m="1" x="115"/>
        <item m="1" x="116"/>
        <item m="1" x="117"/>
        <item m="1" x="119"/>
        <item m="1" x="186"/>
        <item m="1" x="53"/>
        <item m="1" x="140"/>
        <item m="1" x="154"/>
        <item m="1" x="146"/>
        <item m="1" x="92"/>
        <item x="2"/>
      </items>
    </pivotField>
    <pivotField axis="axisRow" compact="0" subtotalTop="0" showAll="0" insertBlankRow="1" includeNewItemsInFilter="1">
      <items count="7">
        <item x="2"/>
        <item x="3"/>
        <item x="0"/>
        <item x="4"/>
        <item x="5"/>
        <item x="1"/>
        <item t="default"/>
      </items>
    </pivotField>
    <pivotField compact="0" subtotalTop="0" showAll="0" includeNewItemsInFilter="1"/>
    <pivotField dataField="1" compact="0" subtotalTop="0" showAll="0" includeNewItemsInFilter="1"/>
    <pivotField dataField="1" compact="0" subtotalTop="0" showAll="0" includeNewItemsInFilter="1"/>
    <pivotField dataField="1" compact="0" subtotalTop="0" dragToRow="0" dragToCol="0" dragToPage="0" showAll="0" includeNewItemsInFilter="1" defaultSubtotal="0"/>
    <pivotField dataField="1" compact="0" subtotalTop="0" dragToRow="0" dragToCol="0" dragToPage="0" showAll="0" includeNewItemsInFilter="1" defaultSubtotal="0"/>
  </pivotFields>
  <rowFields count="2">
    <field x="2"/>
    <field x="3"/>
  </rowFields>
  <rowItems count="36">
    <i>
      <x v="79"/>
      <x v="5"/>
    </i>
    <i t="blank">
      <x v="79"/>
    </i>
    <i>
      <x v="80"/>
      <x v="5"/>
    </i>
    <i t="blank">
      <x v="80"/>
    </i>
    <i>
      <x v="81"/>
      <x v="5"/>
    </i>
    <i t="blank">
      <x v="81"/>
    </i>
    <i>
      <x v="82"/>
      <x v="5"/>
    </i>
    <i t="blank">
      <x v="82"/>
    </i>
    <i>
      <x v="83"/>
      <x v="5"/>
    </i>
    <i t="blank">
      <x v="83"/>
    </i>
    <i>
      <x v="84"/>
      <x v="5"/>
    </i>
    <i t="blank">
      <x v="84"/>
    </i>
    <i>
      <x v="85"/>
      <x v="5"/>
    </i>
    <i t="blank">
      <x v="85"/>
    </i>
    <i>
      <x v="86"/>
      <x v="5"/>
    </i>
    <i t="blank">
      <x v="86"/>
    </i>
    <i>
      <x v="87"/>
      <x v="5"/>
    </i>
    <i t="blank">
      <x v="87"/>
    </i>
    <i>
      <x v="88"/>
      <x v="5"/>
    </i>
    <i t="blank">
      <x v="88"/>
    </i>
    <i>
      <x v="89"/>
      <x v="5"/>
    </i>
    <i t="blank">
      <x v="89"/>
    </i>
    <i>
      <x v="90"/>
      <x v="5"/>
    </i>
    <i t="blank">
      <x v="90"/>
    </i>
    <i>
      <x v="91"/>
      <x v="5"/>
    </i>
    <i t="blank">
      <x v="91"/>
    </i>
    <i>
      <x v="92"/>
      <x v="5"/>
    </i>
    <i t="blank">
      <x v="92"/>
    </i>
    <i>
      <x v="93"/>
      <x v="5"/>
    </i>
    <i t="blank">
      <x v="93"/>
    </i>
    <i>
      <x v="94"/>
      <x v="5"/>
    </i>
    <i t="blank">
      <x v="94"/>
    </i>
    <i>
      <x v="95"/>
      <x v="5"/>
    </i>
    <i t="blank">
      <x v="95"/>
    </i>
    <i>
      <x v="96"/>
      <x v="5"/>
    </i>
    <i t="blank">
      <x v="96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harges" fld="5" baseField="0" baseItem="0" numFmtId="4"/>
    <dataField name="Produit" fld="6" baseField="0" baseItem="0" numFmtId="4"/>
    <dataField name="Somme de Solde Débiteur" fld="7" baseField="0" baseItem="0" numFmtId="4"/>
    <dataField name="Somme de Solde Créditeur" fld="8" baseField="0" baseItem="0" numFmtId="4"/>
  </dataFields>
  <formats count="5">
    <format dxfId="126">
      <pivotArea field="2" type="button" dataOnly="0" labelOnly="1" outline="0" axis="axisRow" fieldPosition="0"/>
    </format>
    <format dxfId="125">
      <pivotArea outline="0" fieldPosition="0">
        <references count="1">
          <reference field="4294967294" count="1">
            <x v="0"/>
          </reference>
        </references>
      </pivotArea>
    </format>
    <format dxfId="124">
      <pivotArea outline="0" fieldPosition="0">
        <references count="1">
          <reference field="4294967294" count="1">
            <x v="1"/>
          </reference>
        </references>
      </pivotArea>
    </format>
    <format dxfId="123">
      <pivotArea outline="0" fieldPosition="0">
        <references count="1">
          <reference field="4294967294" count="1">
            <x v="2"/>
          </reference>
        </references>
      </pivotArea>
    </format>
    <format dxfId="122">
      <pivotArea outline="0" fieldPosition="0">
        <references count="1">
          <reference field="4294967294" count="1">
            <x v="3"/>
          </reference>
        </references>
      </pivotArea>
    </format>
  </formats>
  <pivotTableStyleInfo showRowHeaders="1" showColHeaders="1" showRowStripes="0" showColStripes="0" showLastColumn="1"/>
  <filters count="1">
    <filter fld="2" type="captionBeginsWith" evalOrder="-1" id="1" stringValue1="514">
      <autoFilter ref="A1">
        <filterColumn colId="0">
          <customFilters>
            <customFilter val="514*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36" autoFormatId="4099" applyNumberFormats="1" applyBorderFormats="1" applyFontFormats="1" applyPatternFormats="1" applyAlignmentFormats="1" applyWidthHeightFormats="1" dataCaption="Données" errorCaption="0" showError="1" updatedVersion="8" minRefreshableVersion="3" asteriskTotals="1" showMemberPropertyTips="0" useAutoFormatting="1" fieldPrintTitles="1" itemPrintTitles="1" createdVersion="4" indent="0" compact="0" compactData="0" gridDropZones="1">
  <location ref="A7:G26" firstHeaderRow="0" firstDataRow="1" firstDataCol="3"/>
  <pivotFields count="10">
    <pivotField compact="0" subtotalTop="0" showAll="0" includeNewItemsInFilter="1"/>
    <pivotField compact="0" subtotalTop="0" showAll="0" includeNewItemsInFilter="1"/>
    <pivotField axis="axisRow" compact="0" outline="0" subtotalTop="0" showAll="0" includeNewItemsInFilter="1" sortType="ascending" rankBy="0" defaultSubtotal="0">
      <items count="178">
        <item m="1" x="108"/>
        <item m="1" x="86"/>
        <item m="1" x="128"/>
        <item m="1" x="172"/>
        <item x="0"/>
        <item m="1" x="121"/>
        <item m="1" x="126"/>
        <item m="1" x="127"/>
        <item m="1" x="169"/>
        <item m="1" x="113"/>
        <item m="1" x="83"/>
        <item m="1" x="140"/>
        <item m="1" x="143"/>
        <item m="1" x="145"/>
        <item m="1" x="147"/>
        <item m="1" x="148"/>
        <item m="1" x="150"/>
        <item m="1" x="153"/>
        <item m="1" x="157"/>
        <item m="1" x="160"/>
        <item m="1" x="162"/>
        <item m="1" x="164"/>
        <item m="1" x="175"/>
        <item m="1" x="154"/>
        <item m="1" x="129"/>
        <item m="1" x="131"/>
        <item m="1" x="44"/>
        <item m="1" x="46"/>
        <item m="1" x="49"/>
        <item m="1" x="50"/>
        <item m="1" x="71"/>
        <item m="1" x="112"/>
        <item m="1" x="137"/>
        <item m="1" x="109"/>
        <item m="1" x="168"/>
        <item m="1" x="136"/>
        <item m="1" x="55"/>
        <item m="1" x="69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174"/>
        <item m="1" x="124"/>
        <item m="1" x="61"/>
        <item m="1" x="70"/>
        <item m="1" x="51"/>
        <item m="1" x="76"/>
        <item m="1" x="47"/>
        <item m="1" x="60"/>
        <item m="1" x="165"/>
        <item m="1" x="125"/>
        <item m="1" x="67"/>
        <item m="1" x="100"/>
        <item x="1"/>
        <item m="1" x="56"/>
        <item m="1" x="58"/>
        <item x="2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m="1" x="141"/>
        <item m="1" x="144"/>
        <item m="1" x="167"/>
        <item m="1" x="43"/>
        <item m="1" x="54"/>
        <item m="1" x="65"/>
        <item m="1" x="78"/>
        <item m="1" x="106"/>
        <item m="1" x="117"/>
        <item m="1" x="130"/>
        <item m="1" x="138"/>
        <item m="1" x="158"/>
        <item m="1" x="161"/>
        <item m="1" x="177"/>
        <item m="1" x="53"/>
        <item m="1" x="63"/>
        <item m="1" x="74"/>
        <item m="1" x="98"/>
        <item m="1" x="114"/>
        <item m="1" x="166"/>
        <item m="1" x="66"/>
        <item m="1" x="122"/>
        <item m="1" x="176"/>
        <item m="1" x="77"/>
        <item m="1" x="134"/>
        <item m="1" x="48"/>
        <item m="1" x="62"/>
        <item m="1" x="155"/>
        <item m="1" x="120"/>
        <item m="1" x="173"/>
        <item m="1" x="111"/>
        <item x="42"/>
        <item m="1" x="90"/>
        <item m="1" x="133"/>
        <item x="41"/>
        <item m="1" x="45"/>
        <item m="1" x="110"/>
        <item m="1" x="116"/>
        <item m="1" x="52"/>
        <item m="1" x="149"/>
        <item m="1" x="64"/>
        <item m="1" x="118"/>
        <item m="1" x="170"/>
        <item m="1" x="72"/>
        <item m="1" x="163"/>
        <item x="40"/>
        <item m="1" x="107"/>
        <item m="1" x="146"/>
        <item m="1" x="135"/>
        <item m="1" x="68"/>
        <item m="1" x="59"/>
        <item m="1" x="152"/>
        <item m="1" x="119"/>
        <item m="1" x="171"/>
        <item m="1" x="73"/>
        <item m="1" x="104"/>
        <item m="1" x="142"/>
        <item m="1" x="57"/>
        <item m="1" x="123"/>
        <item m="1" x="139"/>
        <item m="1" x="75"/>
        <item m="1" x="79"/>
        <item m="1" x="151"/>
        <item m="1" x="156"/>
        <item m="1" x="94"/>
        <item m="1" x="115"/>
        <item m="1" x="80"/>
        <item m="1" x="81"/>
        <item m="1" x="82"/>
        <item m="1" x="84"/>
        <item m="1" x="85"/>
        <item m="1" x="87"/>
        <item m="1" x="88"/>
        <item m="1" x="89"/>
        <item m="1" x="91"/>
        <item m="1" x="92"/>
        <item m="1" x="93"/>
        <item m="1" x="95"/>
        <item m="1" x="96"/>
        <item m="1" x="97"/>
        <item m="1" x="99"/>
        <item m="1" x="101"/>
        <item m="1" x="102"/>
        <item m="1" x="103"/>
        <item m="1" x="105"/>
        <item m="1" x="159"/>
        <item m="1" x="132"/>
        <item h="1" x="2"/>
      </items>
    </pivotField>
    <pivotField axis="axisRow" compact="0" outline="0" subtotalTop="0" showAll="0" insertBlankRow="1" includeNewItemsInFilter="1" defaultSubtotal="0">
      <items count="6">
        <item x="2"/>
        <item x="0"/>
        <item x="3"/>
        <item x="4"/>
        <item x="5"/>
        <item x="1"/>
      </items>
    </pivotField>
    <pivotField compact="0" subtotalTop="0" showAll="0" includeNewItemsInFilter="1"/>
    <pivotField dataField="1" compact="0" subtotalTop="0" showAll="0" includeNewItemsInFilter="1"/>
    <pivotField dataField="1" compact="0" subtotalTop="0" showAll="0" includeNewItemsInFilter="1"/>
    <pivotField axis="axisRow" compact="0" outline="0" subtotalTop="0" showAll="0" insertBlankRow="1" includeNewItemsInFilter="1" sortType="ascending" rankBy="0">
      <items count="19">
        <item sd="0" m="1" x="14"/>
        <item sd="0" m="1" x="11"/>
        <item sd="0" m="1" x="15"/>
        <item sd="0" m="1" x="16"/>
        <item sd="0" m="1" x="10"/>
        <item sd="0" m="1" x="12"/>
        <item sd="0" m="1" x="13"/>
        <item sd="0" m="1" x="17"/>
        <item x="9"/>
        <item sd="0" x="5"/>
        <item sd="0" x="0"/>
        <item sd="0" x="4"/>
        <item sd="0" x="3"/>
        <item sd="0" x="6"/>
        <item sd="0" x="8"/>
        <item sd="0" x="7"/>
        <item sd="0" x="2"/>
        <item sd="0" x="1"/>
        <item t="default"/>
      </items>
    </pivotField>
    <pivotField dataField="1" compact="0" subtotalTop="0" dragToRow="0" dragToCol="0" dragToPage="0" showAll="0" includeNewItemsInFilter="1" defaultSubtotal="0"/>
    <pivotField dataField="1" compact="0" subtotalTop="0" dragToRow="0" dragToCol="0" dragToPage="0" showAll="0" includeNewItemsInFilter="1" defaultSubtotal="0"/>
  </pivotFields>
  <rowFields count="3">
    <field x="7"/>
    <field x="2"/>
    <field x="3"/>
  </rowFields>
  <rowItems count="19">
    <i>
      <x v="9"/>
    </i>
    <i t="blank">
      <x v="9"/>
    </i>
    <i>
      <x v="10"/>
    </i>
    <i t="blank">
      <x v="10"/>
    </i>
    <i>
      <x v="11"/>
    </i>
    <i t="blank">
      <x v="11"/>
    </i>
    <i>
      <x v="12"/>
    </i>
    <i t="blank">
      <x v="12"/>
    </i>
    <i>
      <x v="13"/>
    </i>
    <i t="blank">
      <x v="13"/>
    </i>
    <i>
      <x v="14"/>
    </i>
    <i t="blank">
      <x v="14"/>
    </i>
    <i>
      <x v="15"/>
    </i>
    <i t="blank">
      <x v="15"/>
    </i>
    <i>
      <x v="16"/>
    </i>
    <i t="blank">
      <x v="16"/>
    </i>
    <i>
      <x v="17"/>
    </i>
    <i t="blank">
      <x v="1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harges" fld="5" baseField="0" baseItem="0" numFmtId="4"/>
    <dataField name="Produit" fld="6" baseField="0" baseItem="0" numFmtId="4"/>
    <dataField name="Somme de Solde Débiteur" fld="8" baseField="0" baseItem="0" numFmtId="4"/>
    <dataField name="Somme de Solde Créditeur" fld="9" baseField="0" baseItem="0" numFmtId="4"/>
  </dataFields>
  <formats count="5">
    <format dxfId="121">
      <pivotArea field="2" type="button" dataOnly="0" labelOnly="1" outline="0" axis="axisRow" fieldPosition="1"/>
    </format>
    <format dxfId="120">
      <pivotArea outline="0" fieldPosition="0">
        <references count="1">
          <reference field="4294967294" count="1">
            <x v="0"/>
          </reference>
        </references>
      </pivotArea>
    </format>
    <format dxfId="119">
      <pivotArea outline="0" fieldPosition="0">
        <references count="1">
          <reference field="4294967294" count="1">
            <x v="1"/>
          </reference>
        </references>
      </pivotArea>
    </format>
    <format dxfId="118">
      <pivotArea outline="0" fieldPosition="0">
        <references count="1">
          <reference field="4294967294" count="1">
            <x v="2"/>
          </reference>
        </references>
      </pivotArea>
    </format>
    <format dxfId="117">
      <pivotArea outline="0" fieldPosition="0">
        <references count="1">
          <reference field="4294967294" count="1">
            <x v="3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A00-000000000000}" name="Tableau croisé dynamique1" cacheId="30" autoFormatId="4099" applyNumberFormats="1" applyBorderFormats="1" applyFontFormats="1" applyPatternFormats="1" applyAlignmentFormats="1" applyWidthHeightFormats="1" dataCaption="Données" errorCaption="0" showError="1" updatedVersion="8" minRefreshableVersion="3" asteriskTotals="1" showMemberPropertyTips="0" useAutoFormatting="1" rowGrandTotals="0" fieldPrintTitles="1" itemPrintTitles="1" createdVersion="4" indent="0" compact="0" compactData="0" gridDropZones="1">
  <location ref="A7:F25" firstHeaderRow="0" firstDataRow="1" firstDataCol="2"/>
  <pivotFields count="9">
    <pivotField compact="0" subtotalTop="0" showAll="0" includeNewItemsInFilter="1"/>
    <pivotField compact="0" subtotalTop="0" showAll="0" includeNewItemsInFilter="1"/>
    <pivotField axis="axisRow" compact="0" outline="0" subtotalTop="0" showAll="0" includeNewItemsInFilter="1" sortType="ascending" rankBy="0" defaultSubtotal="0">
      <items count="208">
        <item m="1" x="120"/>
        <item m="1" x="123"/>
        <item m="1" x="98"/>
        <item m="1" x="150"/>
        <item m="1" x="200"/>
        <item x="0"/>
        <item m="1" x="138"/>
        <item m="1" x="147"/>
        <item m="1" x="148"/>
        <item m="1" x="197"/>
        <item m="1" x="149"/>
        <item m="1" x="129"/>
        <item m="1" x="95"/>
        <item m="1" x="166"/>
        <item m="1" x="169"/>
        <item m="1" x="171"/>
        <item m="1" x="173"/>
        <item m="1" x="175"/>
        <item m="1" x="177"/>
        <item m="1" x="180"/>
        <item m="1" x="184"/>
        <item m="1" x="187"/>
        <item m="1" x="189"/>
        <item m="1" x="192"/>
        <item m="1" x="205"/>
        <item m="1" x="181"/>
        <item m="1" x="136"/>
        <item m="1" x="151"/>
        <item m="1" x="153"/>
        <item m="1" x="45"/>
        <item m="1" x="47"/>
        <item m="1" x="50"/>
        <item m="1" x="51"/>
        <item m="1" x="54"/>
        <item m="1" x="81"/>
        <item m="1" x="128"/>
        <item m="1" x="161"/>
        <item m="1" x="124"/>
        <item m="1" x="196"/>
        <item m="1" x="160"/>
        <item m="1" x="174"/>
        <item m="1" x="61"/>
        <item m="1" x="76"/>
        <item m="1" x="79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190"/>
        <item m="1" x="203"/>
        <item m="1" x="143"/>
        <item m="1" x="68"/>
        <item m="1" x="78"/>
        <item m="1" x="52"/>
        <item m="1" x="87"/>
        <item m="1" x="48"/>
        <item m="1" x="67"/>
        <item m="1" x="193"/>
        <item m="1" x="145"/>
        <item m="1" x="74"/>
        <item m="1" x="114"/>
        <item x="1"/>
        <item m="1" x="62"/>
        <item m="1" x="64"/>
        <item x="2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m="1" x="167"/>
        <item m="1" x="170"/>
        <item m="1" x="195"/>
        <item m="1" x="44"/>
        <item m="1" x="58"/>
        <item m="1" x="72"/>
        <item m="1" x="89"/>
        <item m="1" x="121"/>
        <item m="1" x="133"/>
        <item m="1" x="152"/>
        <item m="1" x="162"/>
        <item m="1" x="185"/>
        <item m="1" x="188"/>
        <item m="1" x="207"/>
        <item m="1" x="56"/>
        <item m="1" x="70"/>
        <item m="1" x="84"/>
        <item m="1" x="111"/>
        <item m="1" x="130"/>
        <item m="1" x="194"/>
        <item m="1" x="73"/>
        <item m="1" x="141"/>
        <item m="1" x="157"/>
        <item m="1" x="164"/>
        <item m="1" x="201"/>
        <item m="1" x="206"/>
        <item m="1" x="88"/>
        <item m="1" x="158"/>
        <item m="1" x="49"/>
        <item m="1" x="69"/>
        <item m="1" x="112"/>
        <item m="1" x="59"/>
        <item m="1" x="127"/>
        <item m="1" x="182"/>
        <item m="1" x="137"/>
        <item m="1" x="202"/>
        <item m="1" x="126"/>
        <item x="42"/>
        <item m="1" x="102"/>
        <item m="1" x="155"/>
        <item x="41"/>
        <item m="1" x="46"/>
        <item m="1" x="43"/>
        <item m="1" x="125"/>
        <item m="1" x="132"/>
        <item m="1" x="55"/>
        <item m="1" x="176"/>
        <item m="1" x="139"/>
        <item m="1" x="71"/>
        <item m="1" x="204"/>
        <item m="1" x="134"/>
        <item m="1" x="198"/>
        <item m="1" x="82"/>
        <item m="1" x="191"/>
        <item x="40"/>
        <item m="1" x="122"/>
        <item m="1" x="172"/>
        <item m="1" x="159"/>
        <item m="1" x="75"/>
        <item m="1" x="65"/>
        <item m="1" x="179"/>
        <item m="1" x="105"/>
        <item m="1" x="135"/>
        <item m="1" x="199"/>
        <item m="1" x="83"/>
        <item m="1" x="57"/>
        <item m="1" x="80"/>
        <item m="1" x="118"/>
        <item m="1" x="168"/>
        <item m="1" x="63"/>
        <item m="1" x="142"/>
        <item m="1" x="144"/>
        <item m="1" x="77"/>
        <item m="1" x="163"/>
        <item m="1" x="165"/>
        <item m="1" x="86"/>
        <item m="1" x="90"/>
        <item m="1" x="178"/>
        <item m="1" x="60"/>
        <item m="1" x="183"/>
        <item m="1" x="107"/>
        <item m="1" x="85"/>
        <item m="1" x="156"/>
        <item m="1" x="131"/>
        <item m="1" x="66"/>
        <item m="1" x="91"/>
        <item m="1" x="93"/>
        <item m="1" x="94"/>
        <item m="1" x="96"/>
        <item m="1" x="97"/>
        <item m="1" x="99"/>
        <item m="1" x="100"/>
        <item m="1" x="101"/>
        <item m="1" x="103"/>
        <item m="1" x="104"/>
        <item m="1" x="106"/>
        <item m="1" x="108"/>
        <item m="1" x="109"/>
        <item m="1" x="110"/>
        <item m="1" x="113"/>
        <item m="1" x="115"/>
        <item m="1" x="116"/>
        <item m="1" x="117"/>
        <item m="1" x="119"/>
        <item m="1" x="186"/>
        <item m="1" x="53"/>
        <item m="1" x="140"/>
        <item m="1" x="154"/>
        <item m="1" x="146"/>
        <item m="1" x="92"/>
        <item x="2"/>
      </items>
    </pivotField>
    <pivotField axis="axisRow" compact="0" subtotalTop="0" showAll="0" includeNewItemsInFilter="1">
      <items count="7">
        <item x="2"/>
        <item x="3"/>
        <item x="0"/>
        <item x="4"/>
        <item x="5"/>
        <item x="1"/>
        <item t="default"/>
      </items>
    </pivotField>
    <pivotField compact="0" subtotalTop="0" showAll="0" includeNewItemsInFilter="1"/>
    <pivotField dataField="1" compact="0" subtotalTop="0" showAll="0" includeNewItemsInFilter="1"/>
    <pivotField dataField="1" compact="0" subtotalTop="0" showAll="0" includeNewItemsInFilter="1"/>
    <pivotField dataField="1" compact="0" subtotalTop="0" dragToRow="0" dragToCol="0" dragToPage="0" showAll="0" includeNewItemsInFilter="1" defaultSubtotal="0"/>
    <pivotField dataField="1" compact="0" subtotalTop="0" dragToRow="0" dragToCol="0" dragToPage="0" showAll="0" includeNewItemsInFilter="1" defaultSubtotal="0"/>
  </pivotFields>
  <rowFields count="2">
    <field x="2"/>
    <field x="3"/>
  </rowFields>
  <rowItems count="18">
    <i>
      <x v="44"/>
      <x v="5"/>
    </i>
    <i>
      <x v="45"/>
      <x v="5"/>
    </i>
    <i>
      <x v="46"/>
      <x v="5"/>
    </i>
    <i>
      <x v="47"/>
      <x v="5"/>
    </i>
    <i>
      <x v="48"/>
      <x v="5"/>
    </i>
    <i>
      <x v="49"/>
      <x v="5"/>
    </i>
    <i>
      <x v="50"/>
      <x v="5"/>
    </i>
    <i>
      <x v="51"/>
      <x v="5"/>
    </i>
    <i>
      <x v="52"/>
      <x v="5"/>
    </i>
    <i>
      <x v="53"/>
      <x v="5"/>
    </i>
    <i>
      <x v="54"/>
      <x v="5"/>
    </i>
    <i>
      <x v="55"/>
      <x v="5"/>
    </i>
    <i>
      <x v="56"/>
      <x v="5"/>
    </i>
    <i>
      <x v="57"/>
      <x v="5"/>
    </i>
    <i>
      <x v="58"/>
      <x v="5"/>
    </i>
    <i>
      <x v="59"/>
      <x v="5"/>
    </i>
    <i>
      <x v="60"/>
      <x v="5"/>
    </i>
    <i>
      <x v="61"/>
      <x v="5"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harges" fld="5" baseField="0" baseItem="0" numFmtId="4"/>
    <dataField name="Produit" fld="6" baseField="0" baseItem="0" numFmtId="4"/>
    <dataField name="Somme de Solde Débiteur" fld="7" baseField="0" baseItem="0" numFmtId="4"/>
    <dataField name="Somme de Solde Créditeur" fld="8" baseField="0" baseItem="0" numFmtId="4"/>
  </dataFields>
  <formats count="5">
    <format dxfId="88">
      <pivotArea field="2" type="button" dataOnly="0" labelOnly="1" outline="0" axis="axisRow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outline="0" fieldPosition="0">
        <references count="1">
          <reference field="4294967294" count="1">
            <x v="1"/>
          </reference>
        </references>
      </pivotArea>
    </format>
    <format dxfId="85">
      <pivotArea outline="0" fieldPosition="0">
        <references count="1">
          <reference field="4294967294" count="1">
            <x v="2"/>
          </reference>
        </references>
      </pivotArea>
    </format>
    <format dxfId="84">
      <pivotArea outline="0" fieldPosition="0">
        <references count="1">
          <reference field="4294967294" count="1">
            <x v="3"/>
          </reference>
        </references>
      </pivotArea>
    </format>
  </formats>
  <pivotTableStyleInfo showRowHeaders="1" showColHeaders="1" showRowStripes="0" showColStripes="0" showLastColumn="1"/>
  <filters count="1">
    <filter fld="2" type="captionBeginsWith" evalOrder="-1" id="2" stringValue1="450">
      <autoFilter ref="A1">
        <filterColumn colId="0">
          <customFilters>
            <customFilter val="450*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610337-9BC4-4E53-B440-1D99C97FD541}" name="journal" displayName="journal" ref="A7:H2539" headerRowDxfId="150" headerRowBorderDxfId="149" tableBorderDxfId="148">
  <autoFilter ref="A7:H2539" xr:uid="{7C610337-9BC4-4E53-B440-1D99C97FD54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5054DA6-BA3B-46FE-B452-548088744BBC}" name="N°" totalsRowLabel="Total" dataDxfId="147" totalsRowDxfId="146"/>
    <tableColumn id="2" xr3:uid="{AB53594F-1C28-43B3-93CE-74397D8F67F8}" name="Date" dataDxfId="145" totalsRowDxfId="144"/>
    <tableColumn id="3" xr3:uid="{7035ED94-A1CD-4A73-A461-35D928CC117A}" name="N° compte" dataDxfId="143" totalsRowDxfId="142"/>
    <tableColumn id="4" xr3:uid="{343188DD-47D0-422D-BA68-4571EA7F3FDD}" name="Intitulé" dataDxfId="141" totalsRowDxfId="140">
      <calculatedColumnFormula>IF(C8="","",VLOOKUP(C8,'Nomenclature des comptes'!$B$4:$C$646,2))</calculatedColumnFormula>
    </tableColumn>
    <tableColumn id="5" xr3:uid="{38E99B09-D9AF-4497-A146-FAE3CDBABFC6}" name="Libellé de l'écriture" dataDxfId="139" totalsRowDxfId="138"/>
    <tableColumn id="6" xr3:uid="{19D66D64-5735-427A-B644-B081E47BAB99}" name="Débit" dataDxfId="137" totalsRowDxfId="136"/>
    <tableColumn id="7" xr3:uid="{8FE5DCB2-6EAA-4719-BF15-F6D5B62908F3}" name="Crédit" dataDxfId="135" totalsRowDxfId="134"/>
    <tableColumn id="8" xr3:uid="{60385C5F-11E7-4CE1-BA01-8D84A5DDCD40}" name="Clé" totalsRowFunction="count" dataDxfId="133" totalsRowDxfId="1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Contrat_ENGIE" displayName="Contrat_ENGIE" ref="A11:J30" totalsRowCount="1" headerRowDxfId="116" dataDxfId="115">
  <autoFilter ref="A11:J29" xr:uid="{00000000-0009-0000-0100-000003000000}"/>
  <sortState xmlns:xlrd2="http://schemas.microsoft.com/office/spreadsheetml/2017/richdata2" ref="A11:J28">
    <sortCondition ref="A10:A28"/>
  </sortState>
  <tableColumns count="10">
    <tableColumn id="1" xr3:uid="{00000000-0010-0000-0000-000001000000}" name="Compte" dataDxfId="114" totalsRowDxfId="28"/>
    <tableColumn id="2" xr3:uid="{00000000-0010-0000-0000-000002000000}" name="nom" dataDxfId="113" totalsRowDxfId="27"/>
    <tableColumn id="10" xr3:uid="{00000000-0010-0000-0000-00000A000000}" name="Prorata" dataDxfId="112" totalsRowDxfId="26"/>
    <tableColumn id="8" xr3:uid="{00000000-0010-0000-0000-000008000000}" name="N° du tiers" dataDxfId="111" totalsRowDxfId="25"/>
    <tableColumn id="3" xr3:uid="{00000000-0010-0000-0000-000003000000}" name="Contrat P2" totalsRowFunction="sum" dataDxfId="110" totalsRowDxfId="24"/>
    <tableColumn id="9" xr3:uid="{00000000-0010-0000-0000-000009000000}" name="Contrat P3" totalsRowFunction="sum" dataDxfId="109" totalsRowDxfId="23"/>
    <tableColumn id="4" xr3:uid="{00000000-0010-0000-0000-000004000000}" name="nbre de chaudière" totalsRowFunction="sum" dataDxfId="108" totalsRowDxfId="22"/>
    <tableColumn id="5" xr3:uid="{00000000-0010-0000-0000-000005000000}" name="P2" totalsRowFunction="sum" dataDxfId="107" totalsRowDxfId="21">
      <calculatedColumnFormula>$H$5*Contrat_ENGIE[[#This Row],[Contrat P2]]/12*Contrat_ENGIE[[#This Row],[Prorata]]</calculatedColumnFormula>
    </tableColumn>
    <tableColumn id="6" xr3:uid="{00000000-0010-0000-0000-000006000000}" name="P3" totalsRowFunction="sum" dataDxfId="106" totalsRowDxfId="20">
      <calculatedColumnFormula>$H$6*Contrat_ENGIE[[#This Row],[Contrat P3]]/12*Contrat_ENGIE[[#This Row],[Prorata]]</calculatedColumnFormula>
    </tableColumn>
    <tableColumn id="7" xr3:uid="{00000000-0010-0000-0000-000007000000}" name="total" totalsRowFunction="sum" dataDxfId="105" totalsRowDxfId="19">
      <calculatedColumnFormula>SUM(H12:I12)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Répartition_Charges" displayName="Répartition_Charges" ref="A14:J33" totalsRowCount="1" headerRowDxfId="104">
  <autoFilter ref="A14:J32" xr:uid="{00000000-0009-0000-0100-000002000000}"/>
  <sortState xmlns:xlrd2="http://schemas.microsoft.com/office/spreadsheetml/2017/richdata2" ref="A15:J32">
    <sortCondition ref="A14:A32"/>
  </sortState>
  <tableColumns count="10">
    <tableColumn id="8" xr3:uid="{00000000-0010-0000-0100-000008000000}" name="Compte" dataDxfId="103" totalsRowDxfId="18"/>
    <tableColumn id="9" xr3:uid="{00000000-0010-0000-0100-000009000000}" name="Nom" dataDxfId="102" totalsRowDxfId="17"/>
    <tableColumn id="2" xr3:uid="{00000000-0010-0000-0100-000002000000}" name="Tantièmes" dataDxfId="101" totalsRowDxfId="16"/>
    <tableColumn id="3" xr3:uid="{00000000-0010-0000-0100-000003000000}" name="Frais Banque" totalsRowFunction="sum" dataDxfId="100" totalsRowDxfId="15">
      <calculatedColumnFormula>$D$13/$C$13*$C15</calculatedColumnFormula>
    </tableColumn>
    <tableColumn id="4" xr3:uid="{00000000-0010-0000-0100-000004000000}" name="Assurance RC" totalsRowFunction="sum" dataDxfId="99" totalsRowDxfId="14">
      <calculatedColumnFormula>$E$13/$C$13*$C15</calculatedColumnFormula>
    </tableColumn>
    <tableColumn id="5" xr3:uid="{00000000-0010-0000-0100-000005000000}" name="Communs" totalsRowFunction="sum" dataDxfId="98" totalsRowDxfId="13">
      <calculatedColumnFormula>$F$13/$C$13*$C15</calculatedColumnFormula>
    </tableColumn>
    <tableColumn id="1" xr3:uid="{00000000-0010-0000-0100-000001000000}" name="Provision TRAVAUX" dataDxfId="97" totalsRowDxfId="12">
      <calculatedColumnFormula>'Provision travaux FUTURS'!F11</calculatedColumnFormula>
    </tableColumn>
    <tableColumn id="10" xr3:uid="{00000000-0010-0000-0100-00000A000000}" name="TOTAL Charges" totalsRowFunction="sum" dataDxfId="96" totalsRowDxfId="11">
      <calculatedColumnFormula>$H$13/$C$13*$C15</calculatedColumnFormula>
    </tableColumn>
    <tableColumn id="6" xr3:uid="{00000000-0010-0000-0100-000006000000}" name="ENGIE Chaudières" totalsRowFunction="sum" dataDxfId="95" totalsRowDxfId="10">
      <calculatedColumnFormula>VLOOKUP(Répartition_Charges[[#This Row],[Compte]],[0]!ENGIE_SAVELYS,10)</calculatedColumnFormula>
    </tableColumn>
    <tableColumn id="7" xr3:uid="{00000000-0010-0000-0100-000007000000}" name="Total à régler" dataDxfId="94">
      <calculatedColumnFormula>Répartition_Charges[[#This Row],[Provision TRAVAUX]]+Répartition_Charges[[#This Row],[TOTAL Charges]]+Répartition_Charges[[#This Row],[ENGIE Chaudières]]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Votation_AG" displayName="Votation_AG" ref="A45:G64" totalsRowShown="0" headerRowDxfId="93" tableBorderDxfId="92">
  <autoFilter ref="A45:G64" xr:uid="{00000000-0009-0000-0100-000004000000}"/>
  <tableColumns count="7">
    <tableColumn id="1" xr3:uid="{00000000-0010-0000-0200-000001000000}" name="Compte" dataDxfId="91"/>
    <tableColumn id="2" xr3:uid="{00000000-0010-0000-0200-000002000000}" name="Nom" dataDxfId="90"/>
    <tableColumn id="3" xr3:uid="{00000000-0010-0000-0200-000003000000}" name="Tantièmes" dataDxfId="89"/>
    <tableColumn id="4" xr3:uid="{00000000-0010-0000-0200-000004000000}" name="Vote 1"/>
    <tableColumn id="5" xr3:uid="{00000000-0010-0000-0200-000005000000}" name="Vote 2"/>
    <tableColumn id="6" xr3:uid="{00000000-0010-0000-0200-000006000000}" name="Vote 3"/>
    <tableColumn id="7" xr3:uid="{00000000-0010-0000-0200-000007000000}" name="Vote 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Provision_Travaux" displayName="Provision_Travaux" ref="B10:K29" totalsRowCount="1" headerRowDxfId="83" dataDxfId="82">
  <autoFilter ref="B10:K28" xr:uid="{00000000-0009-0000-0100-000001000000}"/>
  <tableColumns count="10">
    <tableColumn id="1" xr3:uid="{00000000-0010-0000-0300-000001000000}" name="Compte" dataDxfId="81" totalsRowDxfId="9"/>
    <tableColumn id="2" xr3:uid="{00000000-0010-0000-0300-000002000000}" name="Nom" dataDxfId="80" totalsRowDxfId="8"/>
    <tableColumn id="3" xr3:uid="{00000000-0010-0000-0300-000003000000}" name="Tantièmes" dataDxfId="79" totalsRowDxfId="7"/>
    <tableColumn id="4" xr3:uid="{00000000-0010-0000-0300-000004000000}" name="Avance 2021" totalsRowFunction="sum" dataDxfId="78" totalsRowDxfId="6">
      <calculatedColumnFormula>ROUND($E$4/$D$4*Provision_Travaux[[#This Row],[Tantièmes]],2)</calculatedColumnFormula>
    </tableColumn>
    <tableColumn id="5" xr3:uid="{00000000-0010-0000-0300-000005000000}" name="Avance 2022" totalsRowFunction="sum" dataDxfId="77" totalsRowDxfId="5">
      <calculatedColumnFormula>ROUND($F$5/$D$5*Provision_Travaux[[#This Row],[Tantièmes]],2)</calculatedColumnFormula>
    </tableColumn>
    <tableColumn id="8" xr3:uid="{00000000-0010-0000-0300-000008000000}" name="Avance 2023" totalsRowFunction="sum" dataDxfId="76" totalsRowDxfId="4">
      <calculatedColumnFormula>ROUND($G$6/$D$6*Provision_Travaux[[#This Row],[Tantièmes]],2)</calculatedColumnFormula>
    </tableColumn>
    <tableColumn id="9" xr3:uid="{00000000-0010-0000-0300-000009000000}" name="Avance 2024" totalsRowFunction="sum" dataDxfId="75" totalsRowDxfId="3">
      <calculatedColumnFormula>ROUND($H$7/$D$7*Provision_Travaux[[#This Row],[Tantièmes]],2)</calculatedColumnFormula>
    </tableColumn>
    <tableColumn id="10" xr3:uid="{00000000-0010-0000-0300-00000A000000}" name="Avance 2025" totalsRowFunction="sum" dataDxfId="74" totalsRowDxfId="2">
      <calculatedColumnFormula>ROUND($I$8/$D$8*Provision_Travaux[[#This Row],[Tantièmes]],2)</calculatedColumnFormula>
    </tableColumn>
    <tableColumn id="6" xr3:uid="{00000000-0010-0000-0300-000006000000}" name="Entretien" totalsRowFunction="sum" dataDxfId="73" totalsRowDxfId="1"/>
    <tableColumn id="7" xr3:uid="{00000000-0010-0000-0300-000007000000}" name="SOLDE" totalsRowFunction="sum" dataDxfId="72" totalsRowDxfId="0">
      <calculatedColumnFormula>Provision_Travaux[[#This Row],[Avance 2021]]+Provision_Travaux[[#This Row],[Avance 2022]]+Provision_Travaux[[#This Row],[Avance 2023]]-Provision_Travaux[[#This Row],[Entretien]]+Provision_Travaux[[#This Row],[Avance 2024]]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13"/>
  <sheetViews>
    <sheetView showGridLines="0" workbookViewId="0">
      <selection activeCell="C4" sqref="C4"/>
    </sheetView>
  </sheetViews>
  <sheetFormatPr baseColWidth="10" defaultRowHeight="12.75"/>
  <cols>
    <col min="1" max="1" width="11.42578125" style="45"/>
    <col min="2" max="2" width="25.7109375" style="45" customWidth="1"/>
    <col min="3" max="3" width="34" style="45" bestFit="1" customWidth="1"/>
    <col min="4" max="16384" width="11.42578125" style="45"/>
  </cols>
  <sheetData>
    <row r="1" spans="2:3" ht="21">
      <c r="B1" s="149" t="s">
        <v>590</v>
      </c>
      <c r="C1" s="149"/>
    </row>
    <row r="3" spans="2:3" ht="13.5" thickBot="1"/>
    <row r="4" spans="2:3" ht="18.75">
      <c r="B4" s="52" t="s">
        <v>582</v>
      </c>
      <c r="C4" s="46"/>
    </row>
    <row r="5" spans="2:3" ht="18.75">
      <c r="B5" s="53" t="s">
        <v>583</v>
      </c>
      <c r="C5" s="47">
        <v>1973</v>
      </c>
    </row>
    <row r="6" spans="2:3" ht="18.75">
      <c r="B6" s="53" t="s">
        <v>591</v>
      </c>
      <c r="C6" s="48" t="s">
        <v>596</v>
      </c>
    </row>
    <row r="7" spans="2:3" ht="18.75">
      <c r="B7" s="53" t="s">
        <v>589</v>
      </c>
      <c r="C7" s="61">
        <v>2025</v>
      </c>
    </row>
    <row r="8" spans="2:3" ht="15.75">
      <c r="B8" s="53" t="s">
        <v>584</v>
      </c>
      <c r="C8" s="49" t="s">
        <v>585</v>
      </c>
    </row>
    <row r="9" spans="2:3" ht="15.75">
      <c r="B9" s="53" t="s">
        <v>586</v>
      </c>
      <c r="C9" s="49" t="s">
        <v>595</v>
      </c>
    </row>
    <row r="10" spans="2:3" ht="15.75">
      <c r="B10" s="53" t="s">
        <v>587</v>
      </c>
      <c r="C10" s="50">
        <v>0</v>
      </c>
    </row>
    <row r="11" spans="2:3" ht="30.75" thickBot="1">
      <c r="B11" s="54" t="s">
        <v>588</v>
      </c>
      <c r="C11" s="51" t="s">
        <v>609</v>
      </c>
    </row>
    <row r="13" spans="2:3" ht="18.75">
      <c r="C13" s="87" t="s">
        <v>653</v>
      </c>
    </row>
  </sheetData>
  <mergeCells count="1">
    <mergeCell ref="B1:C1"/>
  </mergeCells>
  <phoneticPr fontId="0" type="noConversion"/>
  <dataValidations count="6">
    <dataValidation type="decimal" allowBlank="1" showErrorMessage="1" errorTitle="Vérification" error="Votre saisie semble incorrecte. _x000a_Pourriez vous vérifier vos données. Merci" sqref="C10" xr:uid="{00000000-0002-0000-0000-000000000000}">
      <formula1>0</formula1>
      <formula2>0.2</formula2>
    </dataValidation>
    <dataValidation type="list" operator="equal" allowBlank="1" showErrorMessage="1" sqref="C8" xr:uid="{00000000-0002-0000-0000-000001000000}">
      <formula1>"€,k€"</formula1>
    </dataValidation>
    <dataValidation type="list" operator="equal" allowBlank="1" showErrorMessage="1" sqref="C7" xr:uid="{00000000-0002-0000-0000-000002000000}">
      <formula1>"2021,2022,2023,2024,2025,2026"</formula1>
    </dataValidation>
    <dataValidation type="list" operator="equal" allowBlank="1" showErrorMessage="1" sqref="C9" xr:uid="{00000000-0002-0000-0000-000003000000}">
      <formula1>"Impôts commerciaux,Non impôts commerciaux"</formula1>
    </dataValidation>
    <dataValidation type="list" allowBlank="1" showErrorMessage="1" errorTitle="Vérification" error="Votre saisie semble incorrecte. _x000a_Pourriez vous vérifier vos données. Merci" sqref="C11" xr:uid="{00000000-0002-0000-0000-000004000000}">
      <formula1>"Par mois,Par trimestre"</formula1>
    </dataValidation>
    <dataValidation type="list" allowBlank="1" showInputMessage="1" showErrorMessage="1" sqref="C6" xr:uid="{00000000-0002-0000-0000-000005000000}">
      <formula1>"31-janv,29-févr,31-mars,30-avr,31-mai,30-juin,31-juil,31-août,30-sept,31-oct,30-nov,31-déc"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A1:HQ645"/>
  <sheetViews>
    <sheetView showGridLines="0" zoomScale="145" zoomScaleNormal="145" workbookViewId="0">
      <pane ySplit="4" topLeftCell="A5" activePane="bottomLeft" state="frozen"/>
      <selection pane="bottomLeft" activeCell="C243" sqref="C243:C260"/>
    </sheetView>
  </sheetViews>
  <sheetFormatPr baseColWidth="10" defaultRowHeight="15.75"/>
  <cols>
    <col min="1" max="1" width="8" style="64" customWidth="1"/>
    <col min="2" max="2" width="15" style="33" bestFit="1" customWidth="1"/>
    <col min="3" max="3" width="84" style="33" bestFit="1" customWidth="1"/>
    <col min="4" max="16384" width="11.42578125" style="33"/>
  </cols>
  <sheetData>
    <row r="1" spans="1:3" ht="26.25" customHeight="1">
      <c r="B1" s="150" t="s">
        <v>506</v>
      </c>
      <c r="C1" s="150"/>
    </row>
    <row r="2" spans="1:3" ht="13.5" customHeight="1">
      <c r="B2" s="34"/>
      <c r="C2" s="34"/>
    </row>
    <row r="4" spans="1:3">
      <c r="A4" s="64" t="s">
        <v>610</v>
      </c>
      <c r="B4" s="35" t="s">
        <v>498</v>
      </c>
      <c r="C4" s="35" t="s">
        <v>499</v>
      </c>
    </row>
    <row r="5" spans="1:3" hidden="1">
      <c r="B5" s="36"/>
      <c r="C5" s="37" t="s">
        <v>483</v>
      </c>
    </row>
    <row r="6" spans="1:3" hidden="1">
      <c r="B6" s="38"/>
      <c r="C6" s="39" t="s">
        <v>511</v>
      </c>
    </row>
    <row r="7" spans="1:3" hidden="1">
      <c r="B7" s="40">
        <v>102000</v>
      </c>
      <c r="C7" s="32" t="s">
        <v>512</v>
      </c>
    </row>
    <row r="8" spans="1:3" hidden="1">
      <c r="B8" s="40">
        <v>102100</v>
      </c>
      <c r="C8" s="32" t="s">
        <v>515</v>
      </c>
    </row>
    <row r="9" spans="1:3" hidden="1">
      <c r="B9" s="40">
        <v>102200</v>
      </c>
      <c r="C9" s="32" t="s">
        <v>516</v>
      </c>
    </row>
    <row r="10" spans="1:3" hidden="1">
      <c r="B10" s="40">
        <v>102400</v>
      </c>
      <c r="C10" s="32" t="s">
        <v>517</v>
      </c>
    </row>
    <row r="11" spans="1:3" hidden="1">
      <c r="B11" s="40">
        <v>102500</v>
      </c>
      <c r="C11" s="32" t="s">
        <v>518</v>
      </c>
    </row>
    <row r="12" spans="1:3" hidden="1">
      <c r="B12" s="40">
        <v>102600</v>
      </c>
      <c r="C12" s="32" t="s">
        <v>519</v>
      </c>
    </row>
    <row r="13" spans="1:3" hidden="1">
      <c r="B13" s="40">
        <v>103000</v>
      </c>
      <c r="C13" s="32" t="s">
        <v>520</v>
      </c>
    </row>
    <row r="14" spans="1:3" hidden="1">
      <c r="B14" s="40">
        <v>103400</v>
      </c>
      <c r="C14" s="32" t="s">
        <v>521</v>
      </c>
    </row>
    <row r="15" spans="1:3" hidden="1">
      <c r="B15" s="40">
        <v>103500</v>
      </c>
      <c r="C15" s="32" t="s">
        <v>522</v>
      </c>
    </row>
    <row r="16" spans="1:3" hidden="1">
      <c r="B16" s="40">
        <v>103600</v>
      </c>
      <c r="C16" s="32" t="s">
        <v>523</v>
      </c>
    </row>
    <row r="17" spans="2:3" hidden="1">
      <c r="B17" s="40">
        <v>105000</v>
      </c>
      <c r="C17" s="32" t="s">
        <v>524</v>
      </c>
    </row>
    <row r="18" spans="2:3" hidden="1">
      <c r="B18" s="40">
        <v>105100</v>
      </c>
      <c r="C18" s="32" t="s">
        <v>525</v>
      </c>
    </row>
    <row r="19" spans="2:3" hidden="1">
      <c r="B19" s="40">
        <v>105200</v>
      </c>
      <c r="C19" s="32" t="s">
        <v>526</v>
      </c>
    </row>
    <row r="20" spans="2:3" hidden="1">
      <c r="B20" s="40">
        <v>106000</v>
      </c>
      <c r="C20" s="32" t="s">
        <v>527</v>
      </c>
    </row>
    <row r="21" spans="2:3" hidden="1">
      <c r="B21" s="60">
        <v>106200</v>
      </c>
      <c r="C21" s="32" t="s">
        <v>528</v>
      </c>
    </row>
    <row r="22" spans="2:3" hidden="1">
      <c r="B22" s="40">
        <v>106300</v>
      </c>
      <c r="C22" s="32" t="s">
        <v>529</v>
      </c>
    </row>
    <row r="23" spans="2:3" hidden="1">
      <c r="B23" s="40">
        <v>106400</v>
      </c>
      <c r="C23" s="32" t="s">
        <v>530</v>
      </c>
    </row>
    <row r="24" spans="2:3" hidden="1">
      <c r="B24" s="40">
        <v>106800</v>
      </c>
      <c r="C24" s="32" t="s">
        <v>531</v>
      </c>
    </row>
    <row r="25" spans="2:3" hidden="1">
      <c r="B25" s="38"/>
      <c r="C25" s="39" t="s">
        <v>532</v>
      </c>
    </row>
    <row r="26" spans="2:3" hidden="1">
      <c r="B26" s="60">
        <v>110000</v>
      </c>
      <c r="C26" s="32" t="s">
        <v>533</v>
      </c>
    </row>
    <row r="27" spans="2:3" hidden="1">
      <c r="B27" s="40">
        <v>115000</v>
      </c>
      <c r="C27" s="32" t="s">
        <v>534</v>
      </c>
    </row>
    <row r="28" spans="2:3" hidden="1">
      <c r="B28" s="40">
        <v>119000</v>
      </c>
      <c r="C28" s="32" t="s">
        <v>513</v>
      </c>
    </row>
    <row r="29" spans="2:3" hidden="1">
      <c r="B29" s="38"/>
      <c r="C29" s="39" t="s">
        <v>535</v>
      </c>
    </row>
    <row r="30" spans="2:3" hidden="1">
      <c r="B30" s="40">
        <v>120000</v>
      </c>
      <c r="C30" s="32" t="s">
        <v>629</v>
      </c>
    </row>
    <row r="31" spans="2:3" hidden="1">
      <c r="B31" s="40">
        <v>129000</v>
      </c>
      <c r="C31" s="32" t="s">
        <v>643</v>
      </c>
    </row>
    <row r="32" spans="2:3" hidden="1">
      <c r="B32" s="38"/>
      <c r="C32" s="39" t="s">
        <v>536</v>
      </c>
    </row>
    <row r="33" spans="2:3" hidden="1">
      <c r="B33" s="40">
        <v>131000</v>
      </c>
      <c r="C33" s="32" t="s">
        <v>537</v>
      </c>
    </row>
    <row r="34" spans="2:3" hidden="1">
      <c r="B34" s="40">
        <v>131100</v>
      </c>
      <c r="C34" s="32" t="s">
        <v>538</v>
      </c>
    </row>
    <row r="35" spans="2:3" hidden="1">
      <c r="B35" s="40">
        <v>131200</v>
      </c>
      <c r="C35" s="32" t="s">
        <v>539</v>
      </c>
    </row>
    <row r="36" spans="2:3" hidden="1">
      <c r="B36" s="40">
        <v>131300</v>
      </c>
      <c r="C36" s="32" t="s">
        <v>540</v>
      </c>
    </row>
    <row r="37" spans="2:3" hidden="1">
      <c r="B37" s="60">
        <v>131400</v>
      </c>
      <c r="C37" s="32" t="s">
        <v>541</v>
      </c>
    </row>
    <row r="38" spans="2:3" hidden="1">
      <c r="B38" s="60">
        <v>131500</v>
      </c>
      <c r="C38" s="32" t="s">
        <v>542</v>
      </c>
    </row>
    <row r="39" spans="2:3" hidden="1">
      <c r="B39" s="60">
        <v>131600</v>
      </c>
      <c r="C39" s="32" t="s">
        <v>543</v>
      </c>
    </row>
    <row r="40" spans="2:3" hidden="1">
      <c r="B40" s="60">
        <v>131700</v>
      </c>
      <c r="C40" s="32" t="s">
        <v>544</v>
      </c>
    </row>
    <row r="41" spans="2:3" hidden="1">
      <c r="B41" s="60">
        <v>131800</v>
      </c>
      <c r="C41" s="32" t="s">
        <v>545</v>
      </c>
    </row>
    <row r="42" spans="2:3" hidden="1">
      <c r="B42" s="40">
        <v>138000</v>
      </c>
      <c r="C42" s="32" t="s">
        <v>546</v>
      </c>
    </row>
    <row r="43" spans="2:3" hidden="1">
      <c r="B43" s="40">
        <v>139000</v>
      </c>
      <c r="C43" s="32" t="s">
        <v>547</v>
      </c>
    </row>
    <row r="44" spans="2:3" hidden="1">
      <c r="B44" s="38"/>
      <c r="C44" s="39" t="s">
        <v>548</v>
      </c>
    </row>
    <row r="45" spans="2:3" hidden="1">
      <c r="B45" s="40">
        <v>142000</v>
      </c>
      <c r="C45" s="32" t="s">
        <v>549</v>
      </c>
    </row>
    <row r="46" spans="2:3" hidden="1">
      <c r="B46" s="40">
        <v>142400</v>
      </c>
      <c r="C46" s="32" t="s">
        <v>550</v>
      </c>
    </row>
    <row r="47" spans="2:3" hidden="1">
      <c r="B47" s="40">
        <v>143000</v>
      </c>
      <c r="C47" s="32" t="s">
        <v>551</v>
      </c>
    </row>
    <row r="48" spans="2:3" hidden="1">
      <c r="B48" s="40">
        <v>143100</v>
      </c>
      <c r="C48" s="32" t="s">
        <v>552</v>
      </c>
    </row>
    <row r="49" spans="2:3" hidden="1">
      <c r="B49" s="40">
        <v>143200</v>
      </c>
      <c r="C49" s="32" t="s">
        <v>553</v>
      </c>
    </row>
    <row r="50" spans="2:3" hidden="1">
      <c r="B50" s="40">
        <v>144000</v>
      </c>
      <c r="C50" s="32" t="s">
        <v>554</v>
      </c>
    </row>
    <row r="51" spans="2:3" hidden="1">
      <c r="B51" s="40">
        <v>145000</v>
      </c>
      <c r="C51" s="32" t="s">
        <v>555</v>
      </c>
    </row>
    <row r="52" spans="2:3" hidden="1">
      <c r="B52" s="40">
        <v>146000</v>
      </c>
      <c r="C52" s="32" t="s">
        <v>556</v>
      </c>
    </row>
    <row r="53" spans="2:3" hidden="1">
      <c r="B53" s="40">
        <v>148000</v>
      </c>
      <c r="C53" s="32" t="s">
        <v>557</v>
      </c>
    </row>
    <row r="54" spans="2:3" hidden="1">
      <c r="B54" s="38"/>
      <c r="C54" s="39" t="s">
        <v>558</v>
      </c>
    </row>
    <row r="55" spans="2:3" hidden="1">
      <c r="B55" s="40">
        <v>151000</v>
      </c>
      <c r="C55" s="32" t="s">
        <v>559</v>
      </c>
    </row>
    <row r="56" spans="2:3" hidden="1">
      <c r="B56" s="40">
        <v>151100</v>
      </c>
      <c r="C56" s="32" t="s">
        <v>560</v>
      </c>
    </row>
    <row r="57" spans="2:3" hidden="1">
      <c r="B57" s="40">
        <v>151400</v>
      </c>
      <c r="C57" s="32" t="s">
        <v>561</v>
      </c>
    </row>
    <row r="58" spans="2:3" hidden="1">
      <c r="B58" s="40">
        <v>151500</v>
      </c>
      <c r="C58" s="32" t="s">
        <v>562</v>
      </c>
    </row>
    <row r="59" spans="2:3" hidden="1">
      <c r="B59" s="40">
        <v>151600</v>
      </c>
      <c r="C59" s="32" t="s">
        <v>563</v>
      </c>
    </row>
    <row r="60" spans="2:3" hidden="1">
      <c r="B60" s="40">
        <v>151800</v>
      </c>
      <c r="C60" s="32" t="s">
        <v>564</v>
      </c>
    </row>
    <row r="61" spans="2:3" hidden="1">
      <c r="B61" s="40">
        <v>153000</v>
      </c>
      <c r="C61" s="32" t="s">
        <v>565</v>
      </c>
    </row>
    <row r="62" spans="2:3" hidden="1">
      <c r="B62" s="40">
        <v>155000</v>
      </c>
      <c r="C62" s="32" t="s">
        <v>566</v>
      </c>
    </row>
    <row r="63" spans="2:3" hidden="1">
      <c r="B63" s="40">
        <v>157000</v>
      </c>
      <c r="C63" s="32" t="s">
        <v>567</v>
      </c>
    </row>
    <row r="64" spans="2:3" hidden="1">
      <c r="B64" s="40">
        <v>157200</v>
      </c>
      <c r="C64" s="32" t="s">
        <v>568</v>
      </c>
    </row>
    <row r="65" spans="2:3" hidden="1">
      <c r="B65" s="40">
        <v>158000</v>
      </c>
      <c r="C65" s="32" t="s">
        <v>569</v>
      </c>
    </row>
    <row r="66" spans="2:3" hidden="1">
      <c r="B66" s="40">
        <v>158200</v>
      </c>
      <c r="C66" s="32" t="s">
        <v>570</v>
      </c>
    </row>
    <row r="67" spans="2:3" hidden="1">
      <c r="B67" s="38"/>
      <c r="C67" s="39" t="s">
        <v>571</v>
      </c>
    </row>
    <row r="68" spans="2:3" hidden="1">
      <c r="B68" s="40">
        <v>164000</v>
      </c>
      <c r="C68" s="32" t="s">
        <v>572</v>
      </c>
    </row>
    <row r="69" spans="2:3" hidden="1">
      <c r="B69" s="40">
        <v>164100</v>
      </c>
      <c r="C69" s="32" t="s">
        <v>573</v>
      </c>
    </row>
    <row r="70" spans="2:3" hidden="1">
      <c r="B70" s="40">
        <v>165000</v>
      </c>
      <c r="C70" s="32" t="s">
        <v>574</v>
      </c>
    </row>
    <row r="71" spans="2:3" hidden="1">
      <c r="B71" s="40">
        <v>165100</v>
      </c>
      <c r="C71" s="32" t="s">
        <v>575</v>
      </c>
    </row>
    <row r="72" spans="2:3" hidden="1">
      <c r="B72" s="40">
        <v>165500</v>
      </c>
      <c r="C72" s="32" t="s">
        <v>576</v>
      </c>
    </row>
    <row r="73" spans="2:3" hidden="1">
      <c r="B73" s="40">
        <v>166000</v>
      </c>
      <c r="C73" s="32" t="s">
        <v>577</v>
      </c>
    </row>
    <row r="74" spans="2:3" hidden="1">
      <c r="B74" s="40">
        <v>166100</v>
      </c>
      <c r="C74" s="32" t="s">
        <v>578</v>
      </c>
    </row>
    <row r="75" spans="2:3" hidden="1">
      <c r="B75" s="40">
        <v>166200</v>
      </c>
      <c r="C75" s="32" t="s">
        <v>579</v>
      </c>
    </row>
    <row r="76" spans="2:3" hidden="1">
      <c r="B76" s="40">
        <v>167000</v>
      </c>
      <c r="C76" s="32" t="s">
        <v>580</v>
      </c>
    </row>
    <row r="77" spans="2:3" hidden="1">
      <c r="B77" s="40">
        <v>167200</v>
      </c>
      <c r="C77" s="32" t="s">
        <v>0</v>
      </c>
    </row>
    <row r="78" spans="2:3" hidden="1">
      <c r="B78" s="40">
        <v>168000</v>
      </c>
      <c r="C78" s="32" t="s">
        <v>1</v>
      </c>
    </row>
    <row r="79" spans="2:3" hidden="1">
      <c r="B79" s="40">
        <v>169100</v>
      </c>
      <c r="C79" s="32" t="s">
        <v>2</v>
      </c>
    </row>
    <row r="80" spans="2:3" hidden="1">
      <c r="B80" s="40">
        <v>168500</v>
      </c>
      <c r="C80" s="32" t="s">
        <v>3</v>
      </c>
    </row>
    <row r="81" spans="2:3" hidden="1">
      <c r="B81" s="40">
        <v>168700</v>
      </c>
      <c r="C81" s="32" t="s">
        <v>4</v>
      </c>
    </row>
    <row r="82" spans="2:3" hidden="1">
      <c r="B82" s="40">
        <v>168800</v>
      </c>
      <c r="C82" s="32" t="s">
        <v>5</v>
      </c>
    </row>
    <row r="83" spans="2:3" hidden="1">
      <c r="B83" s="40">
        <v>169000</v>
      </c>
      <c r="C83" s="32" t="s">
        <v>6</v>
      </c>
    </row>
    <row r="84" spans="2:3" hidden="1">
      <c r="B84" s="38">
        <v>170000</v>
      </c>
      <c r="C84" s="39" t="s">
        <v>7</v>
      </c>
    </row>
    <row r="85" spans="2:3" hidden="1">
      <c r="B85" s="38"/>
      <c r="C85" s="39" t="s">
        <v>8</v>
      </c>
    </row>
    <row r="86" spans="2:3" hidden="1">
      <c r="B86" s="40">
        <v>181000</v>
      </c>
      <c r="C86" s="32" t="s">
        <v>9</v>
      </c>
    </row>
    <row r="87" spans="2:3" hidden="1">
      <c r="B87" s="40">
        <v>185000</v>
      </c>
      <c r="C87" s="32" t="s">
        <v>10</v>
      </c>
    </row>
    <row r="88" spans="2:3" hidden="1">
      <c r="B88" s="40">
        <v>186000</v>
      </c>
      <c r="C88" s="32" t="s">
        <v>11</v>
      </c>
    </row>
    <row r="89" spans="2:3" hidden="1">
      <c r="B89" s="40">
        <v>187000</v>
      </c>
      <c r="C89" s="32" t="s">
        <v>12</v>
      </c>
    </row>
    <row r="90" spans="2:3" hidden="1">
      <c r="B90" s="38">
        <v>190000</v>
      </c>
      <c r="C90" s="39" t="s">
        <v>13</v>
      </c>
    </row>
    <row r="91" spans="2:3" hidden="1">
      <c r="B91" s="40">
        <v>193000</v>
      </c>
      <c r="C91" s="32" t="s">
        <v>514</v>
      </c>
    </row>
    <row r="92" spans="2:3" hidden="1">
      <c r="B92" s="40">
        <v>194000</v>
      </c>
      <c r="C92" s="32" t="s">
        <v>14</v>
      </c>
    </row>
    <row r="93" spans="2:3" hidden="1">
      <c r="B93" s="40">
        <v>195000</v>
      </c>
      <c r="C93" s="32" t="s">
        <v>15</v>
      </c>
    </row>
    <row r="94" spans="2:3" hidden="1">
      <c r="B94" s="40">
        <v>197000</v>
      </c>
      <c r="C94" s="32" t="s">
        <v>16</v>
      </c>
    </row>
    <row r="95" spans="2:3" hidden="1">
      <c r="B95" s="36"/>
      <c r="C95" s="37" t="s">
        <v>482</v>
      </c>
    </row>
    <row r="96" spans="2:3" hidden="1">
      <c r="B96" s="38"/>
      <c r="C96" s="39" t="s">
        <v>17</v>
      </c>
    </row>
    <row r="97" spans="2:3" hidden="1">
      <c r="B97" s="40">
        <v>201000</v>
      </c>
      <c r="C97" s="32" t="s">
        <v>18</v>
      </c>
    </row>
    <row r="98" spans="2:3" hidden="1">
      <c r="B98" s="40">
        <v>203000</v>
      </c>
      <c r="C98" s="32" t="s">
        <v>19</v>
      </c>
    </row>
    <row r="99" spans="2:3" hidden="1">
      <c r="B99" s="40">
        <v>205000</v>
      </c>
      <c r="C99" s="32" t="s">
        <v>480</v>
      </c>
    </row>
    <row r="100" spans="2:3" hidden="1">
      <c r="B100" s="40">
        <v>206000</v>
      </c>
      <c r="C100" s="32" t="s">
        <v>20</v>
      </c>
    </row>
    <row r="101" spans="2:3" hidden="1">
      <c r="B101" s="40">
        <v>208000</v>
      </c>
      <c r="C101" s="32" t="s">
        <v>21</v>
      </c>
    </row>
    <row r="102" spans="2:3" hidden="1">
      <c r="B102" s="38"/>
      <c r="C102" s="39" t="s">
        <v>22</v>
      </c>
    </row>
    <row r="103" spans="2:3" hidden="1">
      <c r="B103" s="40">
        <v>211000</v>
      </c>
      <c r="C103" s="32" t="s">
        <v>23</v>
      </c>
    </row>
    <row r="104" spans="2:3" hidden="1">
      <c r="B104" s="40">
        <v>212000</v>
      </c>
      <c r="C104" s="32" t="s">
        <v>24</v>
      </c>
    </row>
    <row r="105" spans="2:3" hidden="1">
      <c r="B105" s="40">
        <v>213000</v>
      </c>
      <c r="C105" s="32" t="s">
        <v>25</v>
      </c>
    </row>
    <row r="106" spans="2:3" hidden="1">
      <c r="B106" s="40">
        <v>214000</v>
      </c>
      <c r="C106" s="32" t="s">
        <v>26</v>
      </c>
    </row>
    <row r="107" spans="2:3" hidden="1">
      <c r="B107" s="40">
        <v>215000</v>
      </c>
      <c r="C107" s="32" t="s">
        <v>27</v>
      </c>
    </row>
    <row r="108" spans="2:3" hidden="1">
      <c r="B108" s="40">
        <v>218000</v>
      </c>
      <c r="C108" s="32" t="s">
        <v>28</v>
      </c>
    </row>
    <row r="109" spans="2:3" hidden="1">
      <c r="B109" s="38"/>
      <c r="C109" s="39" t="s">
        <v>29</v>
      </c>
    </row>
    <row r="110" spans="2:3" hidden="1">
      <c r="B110" s="40">
        <v>228000</v>
      </c>
      <c r="C110" s="32" t="s">
        <v>30</v>
      </c>
    </row>
    <row r="111" spans="2:3" hidden="1">
      <c r="B111" s="40">
        <v>229000</v>
      </c>
      <c r="C111" s="32" t="s">
        <v>31</v>
      </c>
    </row>
    <row r="112" spans="2:3" hidden="1">
      <c r="B112" s="38"/>
      <c r="C112" s="39" t="s">
        <v>32</v>
      </c>
    </row>
    <row r="113" spans="2:3" hidden="1">
      <c r="B113" s="40">
        <v>231000</v>
      </c>
      <c r="C113" s="32" t="s">
        <v>33</v>
      </c>
    </row>
    <row r="114" spans="2:3" hidden="1">
      <c r="B114" s="40">
        <v>232000</v>
      </c>
      <c r="C114" s="32" t="s">
        <v>34</v>
      </c>
    </row>
    <row r="115" spans="2:3" hidden="1">
      <c r="B115" s="40">
        <v>237000</v>
      </c>
      <c r="C115" s="32" t="s">
        <v>35</v>
      </c>
    </row>
    <row r="116" spans="2:3" hidden="1">
      <c r="B116" s="40">
        <v>238000</v>
      </c>
      <c r="C116" s="32" t="s">
        <v>36</v>
      </c>
    </row>
    <row r="117" spans="2:3" hidden="1">
      <c r="B117" s="38"/>
      <c r="C117" s="39" t="s">
        <v>37</v>
      </c>
    </row>
    <row r="118" spans="2:3" hidden="1">
      <c r="B118" s="40">
        <v>261000</v>
      </c>
      <c r="C118" s="32" t="s">
        <v>38</v>
      </c>
    </row>
    <row r="119" spans="2:3" hidden="1">
      <c r="B119" s="40">
        <v>266000</v>
      </c>
      <c r="C119" s="32" t="s">
        <v>39</v>
      </c>
    </row>
    <row r="120" spans="2:3" hidden="1">
      <c r="B120" s="40">
        <v>267000</v>
      </c>
      <c r="C120" s="32" t="s">
        <v>40</v>
      </c>
    </row>
    <row r="121" spans="2:3" hidden="1">
      <c r="B121" s="40">
        <v>268000</v>
      </c>
      <c r="C121" s="32" t="s">
        <v>41</v>
      </c>
    </row>
    <row r="122" spans="2:3" hidden="1">
      <c r="B122" s="40">
        <v>269000</v>
      </c>
      <c r="C122" s="32" t="s">
        <v>42</v>
      </c>
    </row>
    <row r="123" spans="2:3" hidden="1">
      <c r="B123" s="38"/>
      <c r="C123" s="39" t="s">
        <v>43</v>
      </c>
    </row>
    <row r="124" spans="2:3" hidden="1">
      <c r="B124" s="40">
        <v>271000</v>
      </c>
      <c r="C124" s="32" t="s">
        <v>44</v>
      </c>
    </row>
    <row r="125" spans="2:3" hidden="1">
      <c r="B125" s="40">
        <v>272000</v>
      </c>
      <c r="C125" s="32" t="s">
        <v>45</v>
      </c>
    </row>
    <row r="126" spans="2:3" hidden="1">
      <c r="B126" s="40">
        <v>273000</v>
      </c>
      <c r="C126" s="32" t="s">
        <v>46</v>
      </c>
    </row>
    <row r="127" spans="2:3" hidden="1">
      <c r="B127" s="40">
        <v>274000</v>
      </c>
      <c r="C127" s="32" t="s">
        <v>47</v>
      </c>
    </row>
    <row r="128" spans="2:3" hidden="1">
      <c r="B128" s="40">
        <v>275000</v>
      </c>
      <c r="C128" s="32" t="s">
        <v>48</v>
      </c>
    </row>
    <row r="129" spans="1:3" hidden="1">
      <c r="B129" s="40">
        <v>276000</v>
      </c>
      <c r="C129" s="32" t="s">
        <v>49</v>
      </c>
    </row>
    <row r="130" spans="1:3" hidden="1">
      <c r="B130" s="40">
        <v>279000</v>
      </c>
      <c r="C130" s="32" t="s">
        <v>50</v>
      </c>
    </row>
    <row r="131" spans="1:3" hidden="1">
      <c r="B131" s="38"/>
      <c r="C131" s="39" t="s">
        <v>51</v>
      </c>
    </row>
    <row r="132" spans="1:3" hidden="1">
      <c r="B132" s="40">
        <v>280000</v>
      </c>
      <c r="C132" s="32" t="s">
        <v>52</v>
      </c>
    </row>
    <row r="133" spans="1:3" hidden="1">
      <c r="B133" s="40">
        <v>280500</v>
      </c>
      <c r="C133" s="32" t="s">
        <v>53</v>
      </c>
    </row>
    <row r="134" spans="1:3" hidden="1">
      <c r="B134" s="40">
        <v>281000</v>
      </c>
      <c r="C134" s="32" t="s">
        <v>54</v>
      </c>
    </row>
    <row r="135" spans="1:3" hidden="1">
      <c r="B135" s="40">
        <v>281300</v>
      </c>
      <c r="C135" s="32" t="s">
        <v>55</v>
      </c>
    </row>
    <row r="136" spans="1:3" hidden="1">
      <c r="B136" s="40">
        <v>281400</v>
      </c>
      <c r="C136" s="32" t="s">
        <v>56</v>
      </c>
    </row>
    <row r="137" spans="1:3" hidden="1">
      <c r="B137" s="40">
        <v>281500</v>
      </c>
      <c r="C137" s="32" t="s">
        <v>57</v>
      </c>
    </row>
    <row r="138" spans="1:3" hidden="1">
      <c r="A138" s="65"/>
      <c r="B138" s="40">
        <v>282800</v>
      </c>
      <c r="C138" s="32" t="s">
        <v>58</v>
      </c>
    </row>
    <row r="139" spans="1:3" hidden="1">
      <c r="A139" s="65"/>
      <c r="B139" s="38"/>
      <c r="C139" s="39" t="s">
        <v>59</v>
      </c>
    </row>
    <row r="140" spans="1:3" hidden="1">
      <c r="A140" s="65"/>
      <c r="B140" s="40">
        <v>290000</v>
      </c>
      <c r="C140" s="32" t="s">
        <v>60</v>
      </c>
    </row>
    <row r="141" spans="1:3" hidden="1">
      <c r="A141" s="65"/>
      <c r="B141" s="40">
        <v>291000</v>
      </c>
      <c r="C141" s="32" t="s">
        <v>61</v>
      </c>
    </row>
    <row r="142" spans="1:3" hidden="1">
      <c r="A142" s="65"/>
      <c r="B142" s="40">
        <v>291100</v>
      </c>
      <c r="C142" s="32" t="s">
        <v>62</v>
      </c>
    </row>
    <row r="143" spans="1:3" hidden="1">
      <c r="A143" s="65"/>
      <c r="B143" s="40">
        <v>293000</v>
      </c>
      <c r="C143" s="32" t="s">
        <v>63</v>
      </c>
    </row>
    <row r="144" spans="1:3" hidden="1">
      <c r="A144" s="65"/>
      <c r="B144" s="40">
        <v>296000</v>
      </c>
      <c r="C144" s="32" t="s">
        <v>481</v>
      </c>
    </row>
    <row r="145" spans="1:225" hidden="1">
      <c r="A145" s="65"/>
      <c r="B145" s="40">
        <v>297000</v>
      </c>
      <c r="C145" s="32" t="s">
        <v>64</v>
      </c>
    </row>
    <row r="146" spans="1:225" hidden="1">
      <c r="B146" s="37"/>
      <c r="C146" s="37" t="s">
        <v>485</v>
      </c>
    </row>
    <row r="147" spans="1:225" hidden="1">
      <c r="B147" s="56"/>
      <c r="C147" s="39" t="s">
        <v>65</v>
      </c>
      <c r="D147" s="17" t="s">
        <v>65</v>
      </c>
      <c r="E147" s="17" t="s">
        <v>65</v>
      </c>
      <c r="F147" s="17" t="s">
        <v>65</v>
      </c>
      <c r="G147" s="17" t="s">
        <v>65</v>
      </c>
      <c r="H147" s="17" t="s">
        <v>65</v>
      </c>
      <c r="I147" s="17" t="s">
        <v>65</v>
      </c>
      <c r="J147" s="17" t="s">
        <v>65</v>
      </c>
      <c r="K147" s="17" t="s">
        <v>65</v>
      </c>
      <c r="L147" s="17" t="s">
        <v>65</v>
      </c>
      <c r="M147" s="17" t="s">
        <v>65</v>
      </c>
      <c r="N147" s="17" t="s">
        <v>65</v>
      </c>
      <c r="O147" s="17" t="s">
        <v>65</v>
      </c>
      <c r="P147" s="17" t="s">
        <v>65</v>
      </c>
      <c r="Q147" s="17" t="s">
        <v>65</v>
      </c>
      <c r="R147" s="17" t="s">
        <v>65</v>
      </c>
      <c r="S147" s="17" t="s">
        <v>65</v>
      </c>
      <c r="T147" s="17" t="s">
        <v>65</v>
      </c>
      <c r="U147" s="17" t="s">
        <v>65</v>
      </c>
      <c r="V147" s="17" t="s">
        <v>65</v>
      </c>
      <c r="W147" s="17" t="s">
        <v>65</v>
      </c>
      <c r="X147" s="17" t="s">
        <v>65</v>
      </c>
      <c r="Y147" s="17" t="s">
        <v>65</v>
      </c>
      <c r="Z147" s="17" t="s">
        <v>65</v>
      </c>
      <c r="AA147" s="17" t="s">
        <v>65</v>
      </c>
      <c r="AB147" s="17" t="s">
        <v>65</v>
      </c>
      <c r="AC147" s="17" t="s">
        <v>65</v>
      </c>
      <c r="AD147" s="17" t="s">
        <v>65</v>
      </c>
      <c r="AE147" s="17" t="s">
        <v>65</v>
      </c>
      <c r="AF147" s="17" t="s">
        <v>65</v>
      </c>
      <c r="AG147" s="17" t="s">
        <v>65</v>
      </c>
      <c r="AH147" s="17" t="s">
        <v>65</v>
      </c>
      <c r="AI147" s="17" t="s">
        <v>65</v>
      </c>
      <c r="AJ147" s="17" t="s">
        <v>65</v>
      </c>
      <c r="AK147" s="17" t="s">
        <v>65</v>
      </c>
      <c r="AL147" s="17" t="s">
        <v>65</v>
      </c>
      <c r="AM147" s="17" t="s">
        <v>65</v>
      </c>
      <c r="AN147" s="17" t="s">
        <v>65</v>
      </c>
      <c r="AO147" s="17" t="s">
        <v>65</v>
      </c>
      <c r="AP147" s="17" t="s">
        <v>65</v>
      </c>
      <c r="AQ147" s="17" t="s">
        <v>65</v>
      </c>
      <c r="AR147" s="17" t="s">
        <v>65</v>
      </c>
      <c r="AS147" s="17" t="s">
        <v>65</v>
      </c>
      <c r="AT147" s="17" t="s">
        <v>65</v>
      </c>
      <c r="AU147" s="17" t="s">
        <v>65</v>
      </c>
      <c r="AV147" s="17" t="s">
        <v>65</v>
      </c>
      <c r="AW147" s="17" t="s">
        <v>65</v>
      </c>
      <c r="AX147" s="17" t="s">
        <v>65</v>
      </c>
      <c r="AY147" s="17" t="s">
        <v>65</v>
      </c>
      <c r="AZ147" s="17" t="s">
        <v>65</v>
      </c>
      <c r="BA147" s="17" t="s">
        <v>65</v>
      </c>
      <c r="BB147" s="17" t="s">
        <v>65</v>
      </c>
      <c r="BC147" s="17" t="s">
        <v>65</v>
      </c>
      <c r="BD147" s="17" t="s">
        <v>65</v>
      </c>
      <c r="BE147" s="17" t="s">
        <v>65</v>
      </c>
      <c r="BF147" s="17" t="s">
        <v>65</v>
      </c>
      <c r="BG147" s="17" t="s">
        <v>65</v>
      </c>
      <c r="BH147" s="17" t="s">
        <v>65</v>
      </c>
      <c r="BI147" s="17" t="s">
        <v>65</v>
      </c>
      <c r="BJ147" s="17" t="s">
        <v>65</v>
      </c>
      <c r="BK147" s="17" t="s">
        <v>65</v>
      </c>
      <c r="BL147" s="17" t="s">
        <v>65</v>
      </c>
      <c r="BM147" s="17" t="s">
        <v>65</v>
      </c>
      <c r="BN147" s="17" t="s">
        <v>65</v>
      </c>
      <c r="BO147" s="17" t="s">
        <v>65</v>
      </c>
      <c r="BP147" s="17" t="s">
        <v>65</v>
      </c>
      <c r="BQ147" s="17" t="s">
        <v>65</v>
      </c>
      <c r="BR147" s="17" t="s">
        <v>65</v>
      </c>
      <c r="BS147" s="17" t="s">
        <v>65</v>
      </c>
      <c r="BT147" s="17" t="s">
        <v>65</v>
      </c>
      <c r="BU147" s="17" t="s">
        <v>65</v>
      </c>
      <c r="BV147" s="17" t="s">
        <v>65</v>
      </c>
      <c r="BW147" s="17" t="s">
        <v>65</v>
      </c>
      <c r="BX147" s="17" t="s">
        <v>65</v>
      </c>
      <c r="BY147" s="17" t="s">
        <v>65</v>
      </c>
      <c r="BZ147" s="17" t="s">
        <v>65</v>
      </c>
      <c r="CA147" s="17" t="s">
        <v>65</v>
      </c>
      <c r="CB147" s="17" t="s">
        <v>65</v>
      </c>
      <c r="CC147" s="17" t="s">
        <v>65</v>
      </c>
      <c r="CD147" s="17" t="s">
        <v>65</v>
      </c>
      <c r="CE147" s="17" t="s">
        <v>65</v>
      </c>
      <c r="CF147" s="17" t="s">
        <v>65</v>
      </c>
      <c r="CG147" s="17" t="s">
        <v>65</v>
      </c>
      <c r="CH147" s="17" t="s">
        <v>65</v>
      </c>
      <c r="CI147" s="17" t="s">
        <v>65</v>
      </c>
      <c r="CJ147" s="17" t="s">
        <v>65</v>
      </c>
      <c r="CK147" s="17" t="s">
        <v>65</v>
      </c>
      <c r="CL147" s="17" t="s">
        <v>65</v>
      </c>
      <c r="CM147" s="17" t="s">
        <v>65</v>
      </c>
      <c r="CN147" s="17" t="s">
        <v>65</v>
      </c>
      <c r="CO147" s="17" t="s">
        <v>65</v>
      </c>
      <c r="CP147" s="17" t="s">
        <v>65</v>
      </c>
      <c r="CQ147" s="17" t="s">
        <v>65</v>
      </c>
      <c r="CR147" s="17" t="s">
        <v>65</v>
      </c>
      <c r="CS147" s="17" t="s">
        <v>65</v>
      </c>
      <c r="CT147" s="17" t="s">
        <v>65</v>
      </c>
      <c r="CU147" s="17" t="s">
        <v>65</v>
      </c>
      <c r="CV147" s="17" t="s">
        <v>65</v>
      </c>
      <c r="CW147" s="17" t="s">
        <v>65</v>
      </c>
      <c r="CX147" s="17" t="s">
        <v>65</v>
      </c>
      <c r="CY147" s="17" t="s">
        <v>65</v>
      </c>
      <c r="CZ147" s="17" t="s">
        <v>65</v>
      </c>
      <c r="DA147" s="17" t="s">
        <v>65</v>
      </c>
      <c r="DB147" s="17" t="s">
        <v>65</v>
      </c>
      <c r="DC147" s="17" t="s">
        <v>65</v>
      </c>
      <c r="DD147" s="17" t="s">
        <v>65</v>
      </c>
      <c r="DE147" s="17" t="s">
        <v>65</v>
      </c>
      <c r="DF147" s="17" t="s">
        <v>65</v>
      </c>
      <c r="DG147" s="17" t="s">
        <v>65</v>
      </c>
      <c r="DH147" s="17" t="s">
        <v>65</v>
      </c>
      <c r="DI147" s="17" t="s">
        <v>65</v>
      </c>
      <c r="DJ147" s="17" t="s">
        <v>65</v>
      </c>
      <c r="DK147" s="17" t="s">
        <v>65</v>
      </c>
      <c r="DL147" s="17" t="s">
        <v>65</v>
      </c>
      <c r="DM147" s="17" t="s">
        <v>65</v>
      </c>
      <c r="DN147" s="17" t="s">
        <v>65</v>
      </c>
      <c r="DO147" s="17" t="s">
        <v>65</v>
      </c>
      <c r="DP147" s="17" t="s">
        <v>65</v>
      </c>
      <c r="DQ147" s="17" t="s">
        <v>65</v>
      </c>
      <c r="DR147" s="17" t="s">
        <v>65</v>
      </c>
      <c r="DS147" s="17" t="s">
        <v>65</v>
      </c>
      <c r="DT147" s="17" t="s">
        <v>65</v>
      </c>
      <c r="DU147" s="17" t="s">
        <v>65</v>
      </c>
      <c r="DV147" s="17" t="s">
        <v>65</v>
      </c>
      <c r="DW147" s="17" t="s">
        <v>65</v>
      </c>
      <c r="DX147" s="17" t="s">
        <v>65</v>
      </c>
      <c r="DY147" s="17" t="s">
        <v>65</v>
      </c>
      <c r="DZ147" s="17" t="s">
        <v>65</v>
      </c>
      <c r="EA147" s="17" t="s">
        <v>65</v>
      </c>
      <c r="EB147" s="17" t="s">
        <v>65</v>
      </c>
      <c r="EC147" s="17" t="s">
        <v>65</v>
      </c>
      <c r="ED147" s="17" t="s">
        <v>65</v>
      </c>
      <c r="EE147" s="17" t="s">
        <v>65</v>
      </c>
      <c r="EF147" s="17" t="s">
        <v>65</v>
      </c>
      <c r="EG147" s="17" t="s">
        <v>65</v>
      </c>
      <c r="EH147" s="17" t="s">
        <v>65</v>
      </c>
      <c r="EI147" s="17" t="s">
        <v>65</v>
      </c>
      <c r="EJ147" s="17" t="s">
        <v>65</v>
      </c>
      <c r="EK147" s="17" t="s">
        <v>65</v>
      </c>
      <c r="EL147" s="17" t="s">
        <v>65</v>
      </c>
      <c r="EM147" s="17" t="s">
        <v>65</v>
      </c>
      <c r="EN147" s="17" t="s">
        <v>65</v>
      </c>
      <c r="EO147" s="17" t="s">
        <v>65</v>
      </c>
      <c r="EP147" s="17" t="s">
        <v>65</v>
      </c>
      <c r="EQ147" s="17" t="s">
        <v>65</v>
      </c>
      <c r="ER147" s="17" t="s">
        <v>65</v>
      </c>
      <c r="ES147" s="17" t="s">
        <v>65</v>
      </c>
      <c r="ET147" s="17" t="s">
        <v>65</v>
      </c>
      <c r="EU147" s="17" t="s">
        <v>65</v>
      </c>
      <c r="EV147" s="17" t="s">
        <v>65</v>
      </c>
      <c r="EW147" s="17" t="s">
        <v>65</v>
      </c>
      <c r="EX147" s="17" t="s">
        <v>65</v>
      </c>
      <c r="EY147" s="17" t="s">
        <v>65</v>
      </c>
      <c r="EZ147" s="17" t="s">
        <v>65</v>
      </c>
      <c r="FA147" s="17" t="s">
        <v>65</v>
      </c>
      <c r="FB147" s="17" t="s">
        <v>65</v>
      </c>
      <c r="FC147" s="17" t="s">
        <v>65</v>
      </c>
      <c r="FD147" s="17" t="s">
        <v>65</v>
      </c>
      <c r="FE147" s="17" t="s">
        <v>65</v>
      </c>
      <c r="FF147" s="17" t="s">
        <v>65</v>
      </c>
      <c r="FG147" s="17" t="s">
        <v>65</v>
      </c>
      <c r="FH147" s="17" t="s">
        <v>65</v>
      </c>
      <c r="FI147" s="17" t="s">
        <v>65</v>
      </c>
      <c r="FJ147" s="17" t="s">
        <v>65</v>
      </c>
      <c r="FK147" s="17" t="s">
        <v>65</v>
      </c>
      <c r="FL147" s="17" t="s">
        <v>65</v>
      </c>
      <c r="FM147" s="17" t="s">
        <v>65</v>
      </c>
      <c r="FN147" s="17" t="s">
        <v>65</v>
      </c>
      <c r="FO147" s="17" t="s">
        <v>65</v>
      </c>
      <c r="FP147" s="17" t="s">
        <v>65</v>
      </c>
      <c r="FQ147" s="17" t="s">
        <v>65</v>
      </c>
      <c r="FR147" s="17" t="s">
        <v>65</v>
      </c>
      <c r="FS147" s="17" t="s">
        <v>65</v>
      </c>
      <c r="FT147" s="17" t="s">
        <v>65</v>
      </c>
      <c r="FU147" s="17" t="s">
        <v>65</v>
      </c>
      <c r="FV147" s="17" t="s">
        <v>65</v>
      </c>
      <c r="FW147" s="17" t="s">
        <v>65</v>
      </c>
      <c r="FX147" s="17" t="s">
        <v>65</v>
      </c>
      <c r="FY147" s="17" t="s">
        <v>65</v>
      </c>
      <c r="FZ147" s="17" t="s">
        <v>65</v>
      </c>
      <c r="GA147" s="17" t="s">
        <v>65</v>
      </c>
      <c r="GB147" s="17" t="s">
        <v>65</v>
      </c>
      <c r="GC147" s="17" t="s">
        <v>65</v>
      </c>
      <c r="GD147" s="17" t="s">
        <v>65</v>
      </c>
      <c r="GE147" s="17" t="s">
        <v>65</v>
      </c>
      <c r="GF147" s="17" t="s">
        <v>65</v>
      </c>
      <c r="GG147" s="17" t="s">
        <v>65</v>
      </c>
      <c r="GH147" s="17" t="s">
        <v>65</v>
      </c>
      <c r="GI147" s="17" t="s">
        <v>65</v>
      </c>
      <c r="GJ147" s="17" t="s">
        <v>65</v>
      </c>
      <c r="GK147" s="17" t="s">
        <v>65</v>
      </c>
      <c r="GL147" s="17" t="s">
        <v>65</v>
      </c>
      <c r="GM147" s="17" t="s">
        <v>65</v>
      </c>
      <c r="GN147" s="17" t="s">
        <v>65</v>
      </c>
      <c r="GO147" s="17" t="s">
        <v>65</v>
      </c>
      <c r="GP147" s="17" t="s">
        <v>65</v>
      </c>
      <c r="GQ147" s="17" t="s">
        <v>65</v>
      </c>
      <c r="GR147" s="17" t="s">
        <v>65</v>
      </c>
      <c r="GS147" s="17" t="s">
        <v>65</v>
      </c>
      <c r="GT147" s="17" t="s">
        <v>65</v>
      </c>
      <c r="GU147" s="17" t="s">
        <v>65</v>
      </c>
      <c r="GV147" s="17" t="s">
        <v>65</v>
      </c>
      <c r="GW147" s="17" t="s">
        <v>65</v>
      </c>
      <c r="GX147" s="17" t="s">
        <v>65</v>
      </c>
      <c r="GY147" s="17" t="s">
        <v>65</v>
      </c>
      <c r="GZ147" s="17" t="s">
        <v>65</v>
      </c>
      <c r="HA147" s="17" t="s">
        <v>65</v>
      </c>
      <c r="HB147" s="17" t="s">
        <v>65</v>
      </c>
      <c r="HC147" s="17" t="s">
        <v>65</v>
      </c>
      <c r="HD147" s="17" t="s">
        <v>65</v>
      </c>
      <c r="HE147" s="17" t="s">
        <v>65</v>
      </c>
      <c r="HF147" s="17" t="s">
        <v>65</v>
      </c>
      <c r="HG147" s="17" t="s">
        <v>65</v>
      </c>
      <c r="HH147" s="17" t="s">
        <v>65</v>
      </c>
      <c r="HI147" s="17" t="s">
        <v>65</v>
      </c>
      <c r="HJ147" s="17" t="s">
        <v>65</v>
      </c>
      <c r="HK147" s="17" t="s">
        <v>65</v>
      </c>
      <c r="HL147" s="17" t="s">
        <v>65</v>
      </c>
      <c r="HM147" s="17" t="s">
        <v>65</v>
      </c>
      <c r="HN147" s="17" t="s">
        <v>65</v>
      </c>
      <c r="HO147" s="17" t="s">
        <v>65</v>
      </c>
      <c r="HP147" s="17" t="s">
        <v>65</v>
      </c>
      <c r="HQ147" s="17" t="s">
        <v>65</v>
      </c>
    </row>
    <row r="148" spans="1:225" hidden="1">
      <c r="A148" s="66"/>
      <c r="B148" s="40">
        <v>311000</v>
      </c>
      <c r="C148" s="32" t="s">
        <v>66</v>
      </c>
      <c r="D148" s="41" t="s">
        <v>66</v>
      </c>
      <c r="E148" s="41" t="s">
        <v>66</v>
      </c>
      <c r="F148" s="41" t="s">
        <v>66</v>
      </c>
      <c r="G148" s="41" t="s">
        <v>66</v>
      </c>
      <c r="H148" s="41" t="s">
        <v>66</v>
      </c>
      <c r="I148" s="41" t="s">
        <v>66</v>
      </c>
      <c r="J148" s="41" t="s">
        <v>66</v>
      </c>
      <c r="K148" s="41" t="s">
        <v>66</v>
      </c>
      <c r="L148" s="41" t="s">
        <v>66</v>
      </c>
      <c r="M148" s="41" t="s">
        <v>66</v>
      </c>
      <c r="N148" s="41" t="s">
        <v>66</v>
      </c>
      <c r="O148" s="41" t="s">
        <v>66</v>
      </c>
      <c r="P148" s="41" t="s">
        <v>66</v>
      </c>
      <c r="Q148" s="41" t="s">
        <v>66</v>
      </c>
      <c r="R148" s="41" t="s">
        <v>66</v>
      </c>
      <c r="S148" s="41" t="s">
        <v>66</v>
      </c>
      <c r="T148" s="41" t="s">
        <v>66</v>
      </c>
      <c r="U148" s="41" t="s">
        <v>66</v>
      </c>
      <c r="V148" s="41" t="s">
        <v>66</v>
      </c>
      <c r="W148" s="41" t="s">
        <v>66</v>
      </c>
      <c r="X148" s="41" t="s">
        <v>66</v>
      </c>
      <c r="Y148" s="41" t="s">
        <v>66</v>
      </c>
      <c r="Z148" s="41" t="s">
        <v>66</v>
      </c>
      <c r="AA148" s="41" t="s">
        <v>66</v>
      </c>
      <c r="AB148" s="41" t="s">
        <v>66</v>
      </c>
      <c r="AC148" s="41" t="s">
        <v>66</v>
      </c>
      <c r="AD148" s="41" t="s">
        <v>66</v>
      </c>
      <c r="AE148" s="41" t="s">
        <v>66</v>
      </c>
      <c r="AF148" s="41" t="s">
        <v>66</v>
      </c>
      <c r="AG148" s="41" t="s">
        <v>66</v>
      </c>
      <c r="AH148" s="41" t="s">
        <v>66</v>
      </c>
      <c r="AI148" s="41" t="s">
        <v>66</v>
      </c>
      <c r="AJ148" s="41" t="s">
        <v>66</v>
      </c>
      <c r="AK148" s="41" t="s">
        <v>66</v>
      </c>
      <c r="AL148" s="41" t="s">
        <v>66</v>
      </c>
      <c r="AM148" s="41" t="s">
        <v>66</v>
      </c>
      <c r="AN148" s="41" t="s">
        <v>66</v>
      </c>
      <c r="AO148" s="41" t="s">
        <v>66</v>
      </c>
      <c r="AP148" s="41" t="s">
        <v>66</v>
      </c>
      <c r="AQ148" s="41" t="s">
        <v>66</v>
      </c>
      <c r="AR148" s="41" t="s">
        <v>66</v>
      </c>
      <c r="AS148" s="41" t="s">
        <v>66</v>
      </c>
      <c r="AT148" s="41" t="s">
        <v>66</v>
      </c>
      <c r="AU148" s="41" t="s">
        <v>66</v>
      </c>
      <c r="AV148" s="41" t="s">
        <v>66</v>
      </c>
      <c r="AW148" s="41" t="s">
        <v>66</v>
      </c>
      <c r="AX148" s="41" t="s">
        <v>66</v>
      </c>
      <c r="AY148" s="41" t="s">
        <v>66</v>
      </c>
      <c r="AZ148" s="41" t="s">
        <v>66</v>
      </c>
      <c r="BA148" s="41" t="s">
        <v>66</v>
      </c>
      <c r="BB148" s="41" t="s">
        <v>66</v>
      </c>
      <c r="BC148" s="41" t="s">
        <v>66</v>
      </c>
      <c r="BD148" s="41" t="s">
        <v>66</v>
      </c>
      <c r="BE148" s="41" t="s">
        <v>66</v>
      </c>
      <c r="BF148" s="41" t="s">
        <v>66</v>
      </c>
      <c r="BG148" s="41" t="s">
        <v>66</v>
      </c>
      <c r="BH148" s="41" t="s">
        <v>66</v>
      </c>
      <c r="BI148" s="41" t="s">
        <v>66</v>
      </c>
      <c r="BJ148" s="41" t="s">
        <v>66</v>
      </c>
      <c r="BK148" s="41" t="s">
        <v>66</v>
      </c>
      <c r="BL148" s="41" t="s">
        <v>66</v>
      </c>
      <c r="BM148" s="41" t="s">
        <v>66</v>
      </c>
      <c r="BN148" s="41" t="s">
        <v>66</v>
      </c>
      <c r="BO148" s="41" t="s">
        <v>66</v>
      </c>
      <c r="BP148" s="41" t="s">
        <v>66</v>
      </c>
      <c r="BQ148" s="41" t="s">
        <v>66</v>
      </c>
      <c r="BR148" s="41" t="s">
        <v>66</v>
      </c>
      <c r="BS148" s="41" t="s">
        <v>66</v>
      </c>
      <c r="BT148" s="41" t="s">
        <v>66</v>
      </c>
      <c r="BU148" s="41" t="s">
        <v>66</v>
      </c>
      <c r="BV148" s="41" t="s">
        <v>66</v>
      </c>
      <c r="BW148" s="41" t="s">
        <v>66</v>
      </c>
      <c r="BX148" s="41" t="s">
        <v>66</v>
      </c>
      <c r="BY148" s="41" t="s">
        <v>66</v>
      </c>
      <c r="BZ148" s="41" t="s">
        <v>66</v>
      </c>
      <c r="CA148" s="41" t="s">
        <v>66</v>
      </c>
      <c r="CB148" s="41" t="s">
        <v>66</v>
      </c>
      <c r="CC148" s="41" t="s">
        <v>66</v>
      </c>
      <c r="CD148" s="41" t="s">
        <v>66</v>
      </c>
      <c r="CE148" s="41" t="s">
        <v>66</v>
      </c>
      <c r="CF148" s="41" t="s">
        <v>66</v>
      </c>
      <c r="CG148" s="41" t="s">
        <v>66</v>
      </c>
      <c r="CH148" s="41" t="s">
        <v>66</v>
      </c>
      <c r="CI148" s="41" t="s">
        <v>66</v>
      </c>
      <c r="CJ148" s="41" t="s">
        <v>66</v>
      </c>
      <c r="CK148" s="41" t="s">
        <v>66</v>
      </c>
      <c r="CL148" s="41" t="s">
        <v>66</v>
      </c>
      <c r="CM148" s="41" t="s">
        <v>66</v>
      </c>
      <c r="CN148" s="41" t="s">
        <v>66</v>
      </c>
      <c r="CO148" s="41" t="s">
        <v>66</v>
      </c>
      <c r="CP148" s="41" t="s">
        <v>66</v>
      </c>
      <c r="CQ148" s="41" t="s">
        <v>66</v>
      </c>
      <c r="CR148" s="41" t="s">
        <v>66</v>
      </c>
      <c r="CS148" s="41" t="s">
        <v>66</v>
      </c>
      <c r="CT148" s="41" t="s">
        <v>66</v>
      </c>
      <c r="CU148" s="41" t="s">
        <v>66</v>
      </c>
      <c r="CV148" s="41" t="s">
        <v>66</v>
      </c>
      <c r="CW148" s="41" t="s">
        <v>66</v>
      </c>
      <c r="CX148" s="41" t="s">
        <v>66</v>
      </c>
      <c r="CY148" s="41" t="s">
        <v>66</v>
      </c>
      <c r="CZ148" s="41" t="s">
        <v>66</v>
      </c>
      <c r="DA148" s="41" t="s">
        <v>66</v>
      </c>
      <c r="DB148" s="41" t="s">
        <v>66</v>
      </c>
      <c r="DC148" s="41" t="s">
        <v>66</v>
      </c>
      <c r="DD148" s="41" t="s">
        <v>66</v>
      </c>
      <c r="DE148" s="41" t="s">
        <v>66</v>
      </c>
      <c r="DF148" s="41" t="s">
        <v>66</v>
      </c>
      <c r="DG148" s="41" t="s">
        <v>66</v>
      </c>
      <c r="DH148" s="41" t="s">
        <v>66</v>
      </c>
      <c r="DI148" s="41" t="s">
        <v>66</v>
      </c>
      <c r="DJ148" s="41" t="s">
        <v>66</v>
      </c>
      <c r="DK148" s="41" t="s">
        <v>66</v>
      </c>
      <c r="DL148" s="41" t="s">
        <v>66</v>
      </c>
      <c r="DM148" s="41" t="s">
        <v>66</v>
      </c>
      <c r="DN148" s="41" t="s">
        <v>66</v>
      </c>
      <c r="DO148" s="41" t="s">
        <v>66</v>
      </c>
      <c r="DP148" s="41" t="s">
        <v>66</v>
      </c>
      <c r="DQ148" s="41" t="s">
        <v>66</v>
      </c>
      <c r="DR148" s="41" t="s">
        <v>66</v>
      </c>
      <c r="DS148" s="41" t="s">
        <v>66</v>
      </c>
      <c r="DT148" s="41" t="s">
        <v>66</v>
      </c>
      <c r="DU148" s="41" t="s">
        <v>66</v>
      </c>
      <c r="DV148" s="41" t="s">
        <v>66</v>
      </c>
      <c r="DW148" s="41" t="s">
        <v>66</v>
      </c>
      <c r="DX148" s="41" t="s">
        <v>66</v>
      </c>
      <c r="DY148" s="41" t="s">
        <v>66</v>
      </c>
      <c r="DZ148" s="41" t="s">
        <v>66</v>
      </c>
      <c r="EA148" s="41" t="s">
        <v>66</v>
      </c>
      <c r="EB148" s="41" t="s">
        <v>66</v>
      </c>
      <c r="EC148" s="41" t="s">
        <v>66</v>
      </c>
      <c r="ED148" s="41" t="s">
        <v>66</v>
      </c>
      <c r="EE148" s="41" t="s">
        <v>66</v>
      </c>
      <c r="EF148" s="41" t="s">
        <v>66</v>
      </c>
      <c r="EG148" s="41" t="s">
        <v>66</v>
      </c>
      <c r="EH148" s="41" t="s">
        <v>66</v>
      </c>
      <c r="EI148" s="41" t="s">
        <v>66</v>
      </c>
      <c r="EJ148" s="41" t="s">
        <v>66</v>
      </c>
      <c r="EK148" s="41" t="s">
        <v>66</v>
      </c>
      <c r="EL148" s="41" t="s">
        <v>66</v>
      </c>
      <c r="EM148" s="41" t="s">
        <v>66</v>
      </c>
      <c r="EN148" s="41" t="s">
        <v>66</v>
      </c>
      <c r="EO148" s="41" t="s">
        <v>66</v>
      </c>
      <c r="EP148" s="41" t="s">
        <v>66</v>
      </c>
      <c r="EQ148" s="41" t="s">
        <v>66</v>
      </c>
      <c r="ER148" s="41" t="s">
        <v>66</v>
      </c>
      <c r="ES148" s="41" t="s">
        <v>66</v>
      </c>
      <c r="ET148" s="41" t="s">
        <v>66</v>
      </c>
      <c r="EU148" s="41" t="s">
        <v>66</v>
      </c>
      <c r="EV148" s="41" t="s">
        <v>66</v>
      </c>
      <c r="EW148" s="41" t="s">
        <v>66</v>
      </c>
      <c r="EX148" s="41" t="s">
        <v>66</v>
      </c>
      <c r="EY148" s="41" t="s">
        <v>66</v>
      </c>
      <c r="EZ148" s="41" t="s">
        <v>66</v>
      </c>
      <c r="FA148" s="41" t="s">
        <v>66</v>
      </c>
      <c r="FB148" s="41" t="s">
        <v>66</v>
      </c>
      <c r="FC148" s="41" t="s">
        <v>66</v>
      </c>
      <c r="FD148" s="41" t="s">
        <v>66</v>
      </c>
      <c r="FE148" s="41" t="s">
        <v>66</v>
      </c>
      <c r="FF148" s="41" t="s">
        <v>66</v>
      </c>
      <c r="FG148" s="41" t="s">
        <v>66</v>
      </c>
      <c r="FH148" s="41" t="s">
        <v>66</v>
      </c>
      <c r="FI148" s="41" t="s">
        <v>66</v>
      </c>
      <c r="FJ148" s="41" t="s">
        <v>66</v>
      </c>
      <c r="FK148" s="41" t="s">
        <v>66</v>
      </c>
      <c r="FL148" s="41" t="s">
        <v>66</v>
      </c>
      <c r="FM148" s="41" t="s">
        <v>66</v>
      </c>
      <c r="FN148" s="41" t="s">
        <v>66</v>
      </c>
      <c r="FO148" s="41" t="s">
        <v>66</v>
      </c>
      <c r="FP148" s="41" t="s">
        <v>66</v>
      </c>
      <c r="FQ148" s="41" t="s">
        <v>66</v>
      </c>
      <c r="FR148" s="41" t="s">
        <v>66</v>
      </c>
      <c r="FS148" s="41" t="s">
        <v>66</v>
      </c>
      <c r="FT148" s="41" t="s">
        <v>66</v>
      </c>
      <c r="FU148" s="41" t="s">
        <v>66</v>
      </c>
      <c r="FV148" s="41" t="s">
        <v>66</v>
      </c>
      <c r="FW148" s="41" t="s">
        <v>66</v>
      </c>
      <c r="FX148" s="41" t="s">
        <v>66</v>
      </c>
      <c r="FY148" s="41" t="s">
        <v>66</v>
      </c>
      <c r="FZ148" s="41" t="s">
        <v>66</v>
      </c>
      <c r="GA148" s="41" t="s">
        <v>66</v>
      </c>
      <c r="GB148" s="41" t="s">
        <v>66</v>
      </c>
      <c r="GC148" s="41" t="s">
        <v>66</v>
      </c>
      <c r="GD148" s="41" t="s">
        <v>66</v>
      </c>
      <c r="GE148" s="41" t="s">
        <v>66</v>
      </c>
      <c r="GF148" s="41" t="s">
        <v>66</v>
      </c>
      <c r="GG148" s="41" t="s">
        <v>66</v>
      </c>
      <c r="GH148" s="41" t="s">
        <v>66</v>
      </c>
      <c r="GI148" s="41" t="s">
        <v>66</v>
      </c>
      <c r="GJ148" s="41" t="s">
        <v>66</v>
      </c>
      <c r="GK148" s="41" t="s">
        <v>66</v>
      </c>
      <c r="GL148" s="41" t="s">
        <v>66</v>
      </c>
      <c r="GM148" s="41" t="s">
        <v>66</v>
      </c>
      <c r="GN148" s="41" t="s">
        <v>66</v>
      </c>
      <c r="GO148" s="41" t="s">
        <v>66</v>
      </c>
      <c r="GP148" s="41" t="s">
        <v>66</v>
      </c>
      <c r="GQ148" s="41" t="s">
        <v>66</v>
      </c>
      <c r="GR148" s="41" t="s">
        <v>66</v>
      </c>
      <c r="GS148" s="41" t="s">
        <v>66</v>
      </c>
      <c r="GT148" s="41" t="s">
        <v>66</v>
      </c>
      <c r="GU148" s="41" t="s">
        <v>66</v>
      </c>
      <c r="GV148" s="41" t="s">
        <v>66</v>
      </c>
      <c r="GW148" s="41" t="s">
        <v>66</v>
      </c>
      <c r="GX148" s="41" t="s">
        <v>66</v>
      </c>
      <c r="GY148" s="41" t="s">
        <v>66</v>
      </c>
      <c r="GZ148" s="41" t="s">
        <v>66</v>
      </c>
      <c r="HA148" s="41" t="s">
        <v>66</v>
      </c>
      <c r="HB148" s="41" t="s">
        <v>66</v>
      </c>
      <c r="HC148" s="41" t="s">
        <v>66</v>
      </c>
      <c r="HD148" s="41" t="s">
        <v>66</v>
      </c>
      <c r="HE148" s="41" t="s">
        <v>66</v>
      </c>
      <c r="HF148" s="41" t="s">
        <v>66</v>
      </c>
      <c r="HG148" s="41" t="s">
        <v>66</v>
      </c>
      <c r="HH148" s="41" t="s">
        <v>66</v>
      </c>
      <c r="HI148" s="41" t="s">
        <v>66</v>
      </c>
      <c r="HJ148" s="41" t="s">
        <v>66</v>
      </c>
      <c r="HK148" s="41" t="s">
        <v>66</v>
      </c>
      <c r="HL148" s="41" t="s">
        <v>66</v>
      </c>
      <c r="HM148" s="41" t="s">
        <v>66</v>
      </c>
      <c r="HN148" s="41" t="s">
        <v>66</v>
      </c>
      <c r="HO148" s="41" t="s">
        <v>66</v>
      </c>
      <c r="HP148" s="41" t="s">
        <v>66</v>
      </c>
      <c r="HQ148" s="41" t="s">
        <v>66</v>
      </c>
    </row>
    <row r="149" spans="1:225" hidden="1">
      <c r="A149" s="66"/>
      <c r="B149" s="55">
        <v>317000</v>
      </c>
      <c r="C149" s="32" t="s">
        <v>67</v>
      </c>
      <c r="D149" s="41" t="s">
        <v>67</v>
      </c>
      <c r="E149" s="41" t="s">
        <v>67</v>
      </c>
      <c r="F149" s="41" t="s">
        <v>67</v>
      </c>
      <c r="G149" s="41" t="s">
        <v>67</v>
      </c>
      <c r="H149" s="41" t="s">
        <v>67</v>
      </c>
      <c r="I149" s="41" t="s">
        <v>67</v>
      </c>
      <c r="J149" s="41" t="s">
        <v>67</v>
      </c>
      <c r="K149" s="41" t="s">
        <v>67</v>
      </c>
      <c r="L149" s="41" t="s">
        <v>67</v>
      </c>
      <c r="M149" s="41" t="s">
        <v>67</v>
      </c>
      <c r="N149" s="41" t="s">
        <v>67</v>
      </c>
      <c r="O149" s="41" t="s">
        <v>67</v>
      </c>
      <c r="P149" s="41" t="s">
        <v>67</v>
      </c>
      <c r="Q149" s="41" t="s">
        <v>67</v>
      </c>
      <c r="R149" s="41" t="s">
        <v>67</v>
      </c>
      <c r="S149" s="41" t="s">
        <v>67</v>
      </c>
      <c r="T149" s="41" t="s">
        <v>67</v>
      </c>
      <c r="U149" s="41" t="s">
        <v>67</v>
      </c>
      <c r="V149" s="41" t="s">
        <v>67</v>
      </c>
      <c r="W149" s="41" t="s">
        <v>67</v>
      </c>
      <c r="X149" s="41" t="s">
        <v>67</v>
      </c>
      <c r="Y149" s="41" t="s">
        <v>67</v>
      </c>
      <c r="Z149" s="41" t="s">
        <v>67</v>
      </c>
      <c r="AA149" s="41" t="s">
        <v>67</v>
      </c>
      <c r="AB149" s="41" t="s">
        <v>67</v>
      </c>
      <c r="AC149" s="41" t="s">
        <v>67</v>
      </c>
      <c r="AD149" s="41" t="s">
        <v>67</v>
      </c>
      <c r="AE149" s="41" t="s">
        <v>67</v>
      </c>
      <c r="AF149" s="41" t="s">
        <v>67</v>
      </c>
      <c r="AG149" s="41" t="s">
        <v>67</v>
      </c>
      <c r="AH149" s="41" t="s">
        <v>67</v>
      </c>
      <c r="AI149" s="41" t="s">
        <v>67</v>
      </c>
      <c r="AJ149" s="41" t="s">
        <v>67</v>
      </c>
      <c r="AK149" s="41" t="s">
        <v>67</v>
      </c>
      <c r="AL149" s="41" t="s">
        <v>67</v>
      </c>
      <c r="AM149" s="41" t="s">
        <v>67</v>
      </c>
      <c r="AN149" s="41" t="s">
        <v>67</v>
      </c>
      <c r="AO149" s="41" t="s">
        <v>67</v>
      </c>
      <c r="AP149" s="41" t="s">
        <v>67</v>
      </c>
      <c r="AQ149" s="41" t="s">
        <v>67</v>
      </c>
      <c r="AR149" s="41" t="s">
        <v>67</v>
      </c>
      <c r="AS149" s="41" t="s">
        <v>67</v>
      </c>
      <c r="AT149" s="41" t="s">
        <v>67</v>
      </c>
      <c r="AU149" s="41" t="s">
        <v>67</v>
      </c>
      <c r="AV149" s="41" t="s">
        <v>67</v>
      </c>
      <c r="AW149" s="41" t="s">
        <v>67</v>
      </c>
      <c r="AX149" s="41" t="s">
        <v>67</v>
      </c>
      <c r="AY149" s="41" t="s">
        <v>67</v>
      </c>
      <c r="AZ149" s="41" t="s">
        <v>67</v>
      </c>
      <c r="BA149" s="41" t="s">
        <v>67</v>
      </c>
      <c r="BB149" s="41" t="s">
        <v>67</v>
      </c>
      <c r="BC149" s="41" t="s">
        <v>67</v>
      </c>
      <c r="BD149" s="41" t="s">
        <v>67</v>
      </c>
      <c r="BE149" s="41" t="s">
        <v>67</v>
      </c>
      <c r="BF149" s="41" t="s">
        <v>67</v>
      </c>
      <c r="BG149" s="41" t="s">
        <v>67</v>
      </c>
      <c r="BH149" s="41" t="s">
        <v>67</v>
      </c>
      <c r="BI149" s="41" t="s">
        <v>67</v>
      </c>
      <c r="BJ149" s="41" t="s">
        <v>67</v>
      </c>
      <c r="BK149" s="41" t="s">
        <v>67</v>
      </c>
      <c r="BL149" s="41" t="s">
        <v>67</v>
      </c>
      <c r="BM149" s="41" t="s">
        <v>67</v>
      </c>
      <c r="BN149" s="41" t="s">
        <v>67</v>
      </c>
      <c r="BO149" s="41" t="s">
        <v>67</v>
      </c>
      <c r="BP149" s="41" t="s">
        <v>67</v>
      </c>
      <c r="BQ149" s="41" t="s">
        <v>67</v>
      </c>
      <c r="BR149" s="41" t="s">
        <v>67</v>
      </c>
      <c r="BS149" s="41" t="s">
        <v>67</v>
      </c>
      <c r="BT149" s="41" t="s">
        <v>67</v>
      </c>
      <c r="BU149" s="41" t="s">
        <v>67</v>
      </c>
      <c r="BV149" s="41" t="s">
        <v>67</v>
      </c>
      <c r="BW149" s="41" t="s">
        <v>67</v>
      </c>
      <c r="BX149" s="41" t="s">
        <v>67</v>
      </c>
      <c r="BY149" s="41" t="s">
        <v>67</v>
      </c>
      <c r="BZ149" s="41" t="s">
        <v>67</v>
      </c>
      <c r="CA149" s="41" t="s">
        <v>67</v>
      </c>
      <c r="CB149" s="41" t="s">
        <v>67</v>
      </c>
      <c r="CC149" s="41" t="s">
        <v>67</v>
      </c>
      <c r="CD149" s="41" t="s">
        <v>67</v>
      </c>
      <c r="CE149" s="41" t="s">
        <v>67</v>
      </c>
      <c r="CF149" s="41" t="s">
        <v>67</v>
      </c>
      <c r="CG149" s="41" t="s">
        <v>67</v>
      </c>
      <c r="CH149" s="41" t="s">
        <v>67</v>
      </c>
      <c r="CI149" s="41" t="s">
        <v>67</v>
      </c>
      <c r="CJ149" s="41" t="s">
        <v>67</v>
      </c>
      <c r="CK149" s="41" t="s">
        <v>67</v>
      </c>
      <c r="CL149" s="41" t="s">
        <v>67</v>
      </c>
      <c r="CM149" s="41" t="s">
        <v>67</v>
      </c>
      <c r="CN149" s="41" t="s">
        <v>67</v>
      </c>
      <c r="CO149" s="41" t="s">
        <v>67</v>
      </c>
      <c r="CP149" s="41" t="s">
        <v>67</v>
      </c>
      <c r="CQ149" s="41" t="s">
        <v>67</v>
      </c>
      <c r="CR149" s="41" t="s">
        <v>67</v>
      </c>
      <c r="CS149" s="41" t="s">
        <v>67</v>
      </c>
      <c r="CT149" s="41" t="s">
        <v>67</v>
      </c>
      <c r="CU149" s="41" t="s">
        <v>67</v>
      </c>
      <c r="CV149" s="41" t="s">
        <v>67</v>
      </c>
      <c r="CW149" s="41" t="s">
        <v>67</v>
      </c>
      <c r="CX149" s="41" t="s">
        <v>67</v>
      </c>
      <c r="CY149" s="41" t="s">
        <v>67</v>
      </c>
      <c r="CZ149" s="41" t="s">
        <v>67</v>
      </c>
      <c r="DA149" s="41" t="s">
        <v>67</v>
      </c>
      <c r="DB149" s="41" t="s">
        <v>67</v>
      </c>
      <c r="DC149" s="41" t="s">
        <v>67</v>
      </c>
      <c r="DD149" s="41" t="s">
        <v>67</v>
      </c>
      <c r="DE149" s="41" t="s">
        <v>67</v>
      </c>
      <c r="DF149" s="41" t="s">
        <v>67</v>
      </c>
      <c r="DG149" s="41" t="s">
        <v>67</v>
      </c>
      <c r="DH149" s="41" t="s">
        <v>67</v>
      </c>
      <c r="DI149" s="41" t="s">
        <v>67</v>
      </c>
      <c r="DJ149" s="41" t="s">
        <v>67</v>
      </c>
      <c r="DK149" s="41" t="s">
        <v>67</v>
      </c>
      <c r="DL149" s="41" t="s">
        <v>67</v>
      </c>
      <c r="DM149" s="41" t="s">
        <v>67</v>
      </c>
      <c r="DN149" s="41" t="s">
        <v>67</v>
      </c>
      <c r="DO149" s="41" t="s">
        <v>67</v>
      </c>
      <c r="DP149" s="41" t="s">
        <v>67</v>
      </c>
      <c r="DQ149" s="41" t="s">
        <v>67</v>
      </c>
      <c r="DR149" s="41" t="s">
        <v>67</v>
      </c>
      <c r="DS149" s="41" t="s">
        <v>67</v>
      </c>
      <c r="DT149" s="41" t="s">
        <v>67</v>
      </c>
      <c r="DU149" s="41" t="s">
        <v>67</v>
      </c>
      <c r="DV149" s="41" t="s">
        <v>67</v>
      </c>
      <c r="DW149" s="41" t="s">
        <v>67</v>
      </c>
      <c r="DX149" s="41" t="s">
        <v>67</v>
      </c>
      <c r="DY149" s="41" t="s">
        <v>67</v>
      </c>
      <c r="DZ149" s="41" t="s">
        <v>67</v>
      </c>
      <c r="EA149" s="41" t="s">
        <v>67</v>
      </c>
      <c r="EB149" s="41" t="s">
        <v>67</v>
      </c>
      <c r="EC149" s="41" t="s">
        <v>67</v>
      </c>
      <c r="ED149" s="41" t="s">
        <v>67</v>
      </c>
      <c r="EE149" s="41" t="s">
        <v>67</v>
      </c>
      <c r="EF149" s="41" t="s">
        <v>67</v>
      </c>
      <c r="EG149" s="41" t="s">
        <v>67</v>
      </c>
      <c r="EH149" s="41" t="s">
        <v>67</v>
      </c>
      <c r="EI149" s="41" t="s">
        <v>67</v>
      </c>
      <c r="EJ149" s="41" t="s">
        <v>67</v>
      </c>
      <c r="EK149" s="41" t="s">
        <v>67</v>
      </c>
      <c r="EL149" s="41" t="s">
        <v>67</v>
      </c>
      <c r="EM149" s="41" t="s">
        <v>67</v>
      </c>
      <c r="EN149" s="41" t="s">
        <v>67</v>
      </c>
      <c r="EO149" s="41" t="s">
        <v>67</v>
      </c>
      <c r="EP149" s="41" t="s">
        <v>67</v>
      </c>
      <c r="EQ149" s="41" t="s">
        <v>67</v>
      </c>
      <c r="ER149" s="41" t="s">
        <v>67</v>
      </c>
      <c r="ES149" s="41" t="s">
        <v>67</v>
      </c>
      <c r="ET149" s="41" t="s">
        <v>67</v>
      </c>
      <c r="EU149" s="41" t="s">
        <v>67</v>
      </c>
      <c r="EV149" s="41" t="s">
        <v>67</v>
      </c>
      <c r="EW149" s="41" t="s">
        <v>67</v>
      </c>
      <c r="EX149" s="41" t="s">
        <v>67</v>
      </c>
      <c r="EY149" s="41" t="s">
        <v>67</v>
      </c>
      <c r="EZ149" s="41" t="s">
        <v>67</v>
      </c>
      <c r="FA149" s="41" t="s">
        <v>67</v>
      </c>
      <c r="FB149" s="41" t="s">
        <v>67</v>
      </c>
      <c r="FC149" s="41" t="s">
        <v>67</v>
      </c>
      <c r="FD149" s="41" t="s">
        <v>67</v>
      </c>
      <c r="FE149" s="41" t="s">
        <v>67</v>
      </c>
      <c r="FF149" s="41" t="s">
        <v>67</v>
      </c>
      <c r="FG149" s="41" t="s">
        <v>67</v>
      </c>
      <c r="FH149" s="41" t="s">
        <v>67</v>
      </c>
      <c r="FI149" s="41" t="s">
        <v>67</v>
      </c>
      <c r="FJ149" s="41" t="s">
        <v>67</v>
      </c>
      <c r="FK149" s="41" t="s">
        <v>67</v>
      </c>
      <c r="FL149" s="41" t="s">
        <v>67</v>
      </c>
      <c r="FM149" s="41" t="s">
        <v>67</v>
      </c>
      <c r="FN149" s="41" t="s">
        <v>67</v>
      </c>
      <c r="FO149" s="41" t="s">
        <v>67</v>
      </c>
      <c r="FP149" s="41" t="s">
        <v>67</v>
      </c>
      <c r="FQ149" s="41" t="s">
        <v>67</v>
      </c>
      <c r="FR149" s="41" t="s">
        <v>67</v>
      </c>
      <c r="FS149" s="41" t="s">
        <v>67</v>
      </c>
      <c r="FT149" s="41" t="s">
        <v>67</v>
      </c>
      <c r="FU149" s="41" t="s">
        <v>67</v>
      </c>
      <c r="FV149" s="41" t="s">
        <v>67</v>
      </c>
      <c r="FW149" s="41" t="s">
        <v>67</v>
      </c>
      <c r="FX149" s="41" t="s">
        <v>67</v>
      </c>
      <c r="FY149" s="41" t="s">
        <v>67</v>
      </c>
      <c r="FZ149" s="41" t="s">
        <v>67</v>
      </c>
      <c r="GA149" s="41" t="s">
        <v>67</v>
      </c>
      <c r="GB149" s="41" t="s">
        <v>67</v>
      </c>
      <c r="GC149" s="41" t="s">
        <v>67</v>
      </c>
      <c r="GD149" s="41" t="s">
        <v>67</v>
      </c>
      <c r="GE149" s="41" t="s">
        <v>67</v>
      </c>
      <c r="GF149" s="41" t="s">
        <v>67</v>
      </c>
      <c r="GG149" s="41" t="s">
        <v>67</v>
      </c>
      <c r="GH149" s="41" t="s">
        <v>67</v>
      </c>
      <c r="GI149" s="41" t="s">
        <v>67</v>
      </c>
      <c r="GJ149" s="41" t="s">
        <v>67</v>
      </c>
      <c r="GK149" s="41" t="s">
        <v>67</v>
      </c>
      <c r="GL149" s="41" t="s">
        <v>67</v>
      </c>
      <c r="GM149" s="41" t="s">
        <v>67</v>
      </c>
      <c r="GN149" s="41" t="s">
        <v>67</v>
      </c>
      <c r="GO149" s="41" t="s">
        <v>67</v>
      </c>
      <c r="GP149" s="41" t="s">
        <v>67</v>
      </c>
      <c r="GQ149" s="41" t="s">
        <v>67</v>
      </c>
      <c r="GR149" s="41" t="s">
        <v>67</v>
      </c>
      <c r="GS149" s="41" t="s">
        <v>67</v>
      </c>
      <c r="GT149" s="41" t="s">
        <v>67</v>
      </c>
      <c r="GU149" s="41" t="s">
        <v>67</v>
      </c>
      <c r="GV149" s="41" t="s">
        <v>67</v>
      </c>
      <c r="GW149" s="41" t="s">
        <v>67</v>
      </c>
      <c r="GX149" s="41" t="s">
        <v>67</v>
      </c>
      <c r="GY149" s="41" t="s">
        <v>67</v>
      </c>
      <c r="GZ149" s="41" t="s">
        <v>67</v>
      </c>
      <c r="HA149" s="41" t="s">
        <v>67</v>
      </c>
      <c r="HB149" s="41" t="s">
        <v>67</v>
      </c>
      <c r="HC149" s="41" t="s">
        <v>67</v>
      </c>
      <c r="HD149" s="41" t="s">
        <v>67</v>
      </c>
      <c r="HE149" s="41" t="s">
        <v>67</v>
      </c>
      <c r="HF149" s="41" t="s">
        <v>67</v>
      </c>
      <c r="HG149" s="41" t="s">
        <v>67</v>
      </c>
      <c r="HH149" s="41" t="s">
        <v>67</v>
      </c>
      <c r="HI149" s="41" t="s">
        <v>67</v>
      </c>
      <c r="HJ149" s="41" t="s">
        <v>67</v>
      </c>
      <c r="HK149" s="41" t="s">
        <v>67</v>
      </c>
      <c r="HL149" s="41" t="s">
        <v>67</v>
      </c>
      <c r="HM149" s="41" t="s">
        <v>67</v>
      </c>
      <c r="HN149" s="41" t="s">
        <v>67</v>
      </c>
      <c r="HO149" s="41" t="s">
        <v>67</v>
      </c>
      <c r="HP149" s="41" t="s">
        <v>67</v>
      </c>
      <c r="HQ149" s="41" t="s">
        <v>67</v>
      </c>
    </row>
    <row r="150" spans="1:225" hidden="1">
      <c r="A150" s="62"/>
      <c r="B150" s="38"/>
      <c r="C150" s="39" t="s">
        <v>68</v>
      </c>
      <c r="D150" s="17" t="s">
        <v>68</v>
      </c>
      <c r="E150" s="17" t="s">
        <v>68</v>
      </c>
      <c r="F150" s="17" t="s">
        <v>68</v>
      </c>
      <c r="G150" s="17" t="s">
        <v>68</v>
      </c>
      <c r="H150" s="17" t="s">
        <v>68</v>
      </c>
      <c r="I150" s="17" t="s">
        <v>68</v>
      </c>
      <c r="J150" s="17" t="s">
        <v>68</v>
      </c>
      <c r="K150" s="17" t="s">
        <v>68</v>
      </c>
      <c r="L150" s="17" t="s">
        <v>68</v>
      </c>
      <c r="M150" s="17" t="s">
        <v>68</v>
      </c>
      <c r="N150" s="17" t="s">
        <v>68</v>
      </c>
      <c r="O150" s="17" t="s">
        <v>68</v>
      </c>
      <c r="P150" s="17" t="s">
        <v>68</v>
      </c>
      <c r="Q150" s="17" t="s">
        <v>68</v>
      </c>
      <c r="R150" s="17" t="s">
        <v>68</v>
      </c>
      <c r="S150" s="17" t="s">
        <v>68</v>
      </c>
      <c r="T150" s="17" t="s">
        <v>68</v>
      </c>
      <c r="U150" s="17" t="s">
        <v>68</v>
      </c>
      <c r="V150" s="17" t="s">
        <v>68</v>
      </c>
      <c r="W150" s="17" t="s">
        <v>68</v>
      </c>
      <c r="X150" s="17" t="s">
        <v>68</v>
      </c>
      <c r="Y150" s="17" t="s">
        <v>68</v>
      </c>
      <c r="Z150" s="17" t="s">
        <v>68</v>
      </c>
      <c r="AA150" s="17" t="s">
        <v>68</v>
      </c>
      <c r="AB150" s="17" t="s">
        <v>68</v>
      </c>
      <c r="AC150" s="17" t="s">
        <v>68</v>
      </c>
      <c r="AD150" s="17" t="s">
        <v>68</v>
      </c>
      <c r="AE150" s="17" t="s">
        <v>68</v>
      </c>
      <c r="AF150" s="17" t="s">
        <v>68</v>
      </c>
      <c r="AG150" s="17" t="s">
        <v>68</v>
      </c>
      <c r="AH150" s="17" t="s">
        <v>68</v>
      </c>
      <c r="AI150" s="17" t="s">
        <v>68</v>
      </c>
      <c r="AJ150" s="17" t="s">
        <v>68</v>
      </c>
      <c r="AK150" s="17" t="s">
        <v>68</v>
      </c>
      <c r="AL150" s="17" t="s">
        <v>68</v>
      </c>
      <c r="AM150" s="17" t="s">
        <v>68</v>
      </c>
      <c r="AN150" s="17" t="s">
        <v>68</v>
      </c>
      <c r="AO150" s="17" t="s">
        <v>68</v>
      </c>
      <c r="AP150" s="17" t="s">
        <v>68</v>
      </c>
      <c r="AQ150" s="17" t="s">
        <v>68</v>
      </c>
      <c r="AR150" s="17" t="s">
        <v>68</v>
      </c>
      <c r="AS150" s="17" t="s">
        <v>68</v>
      </c>
      <c r="AT150" s="17" t="s">
        <v>68</v>
      </c>
      <c r="AU150" s="17" t="s">
        <v>68</v>
      </c>
      <c r="AV150" s="17" t="s">
        <v>68</v>
      </c>
      <c r="AW150" s="17" t="s">
        <v>68</v>
      </c>
      <c r="AX150" s="17" t="s">
        <v>68</v>
      </c>
      <c r="AY150" s="17" t="s">
        <v>68</v>
      </c>
      <c r="AZ150" s="17" t="s">
        <v>68</v>
      </c>
      <c r="BA150" s="17" t="s">
        <v>68</v>
      </c>
      <c r="BB150" s="17" t="s">
        <v>68</v>
      </c>
      <c r="BC150" s="17" t="s">
        <v>68</v>
      </c>
      <c r="BD150" s="17" t="s">
        <v>68</v>
      </c>
      <c r="BE150" s="17" t="s">
        <v>68</v>
      </c>
      <c r="BF150" s="17" t="s">
        <v>68</v>
      </c>
      <c r="BG150" s="17" t="s">
        <v>68</v>
      </c>
      <c r="BH150" s="17" t="s">
        <v>68</v>
      </c>
      <c r="BI150" s="17" t="s">
        <v>68</v>
      </c>
      <c r="BJ150" s="17" t="s">
        <v>68</v>
      </c>
      <c r="BK150" s="17" t="s">
        <v>68</v>
      </c>
      <c r="BL150" s="17" t="s">
        <v>68</v>
      </c>
      <c r="BM150" s="17" t="s">
        <v>68</v>
      </c>
      <c r="BN150" s="17" t="s">
        <v>68</v>
      </c>
      <c r="BO150" s="17" t="s">
        <v>68</v>
      </c>
      <c r="BP150" s="17" t="s">
        <v>68</v>
      </c>
      <c r="BQ150" s="17" t="s">
        <v>68</v>
      </c>
      <c r="BR150" s="17" t="s">
        <v>68</v>
      </c>
      <c r="BS150" s="17" t="s">
        <v>68</v>
      </c>
      <c r="BT150" s="17" t="s">
        <v>68</v>
      </c>
      <c r="BU150" s="17" t="s">
        <v>68</v>
      </c>
      <c r="BV150" s="17" t="s">
        <v>68</v>
      </c>
      <c r="BW150" s="17" t="s">
        <v>68</v>
      </c>
      <c r="BX150" s="17" t="s">
        <v>68</v>
      </c>
      <c r="BY150" s="17" t="s">
        <v>68</v>
      </c>
      <c r="BZ150" s="17" t="s">
        <v>68</v>
      </c>
      <c r="CA150" s="17" t="s">
        <v>68</v>
      </c>
      <c r="CB150" s="17" t="s">
        <v>68</v>
      </c>
      <c r="CC150" s="17" t="s">
        <v>68</v>
      </c>
      <c r="CD150" s="17" t="s">
        <v>68</v>
      </c>
      <c r="CE150" s="17" t="s">
        <v>68</v>
      </c>
      <c r="CF150" s="17" t="s">
        <v>68</v>
      </c>
      <c r="CG150" s="17" t="s">
        <v>68</v>
      </c>
      <c r="CH150" s="17" t="s">
        <v>68</v>
      </c>
      <c r="CI150" s="17" t="s">
        <v>68</v>
      </c>
      <c r="CJ150" s="17" t="s">
        <v>68</v>
      </c>
      <c r="CK150" s="17" t="s">
        <v>68</v>
      </c>
      <c r="CL150" s="17" t="s">
        <v>68</v>
      </c>
      <c r="CM150" s="17" t="s">
        <v>68</v>
      </c>
      <c r="CN150" s="17" t="s">
        <v>68</v>
      </c>
      <c r="CO150" s="17" t="s">
        <v>68</v>
      </c>
      <c r="CP150" s="17" t="s">
        <v>68</v>
      </c>
      <c r="CQ150" s="17" t="s">
        <v>68</v>
      </c>
      <c r="CR150" s="17" t="s">
        <v>68</v>
      </c>
      <c r="CS150" s="17" t="s">
        <v>68</v>
      </c>
      <c r="CT150" s="17" t="s">
        <v>68</v>
      </c>
      <c r="CU150" s="17" t="s">
        <v>68</v>
      </c>
      <c r="CV150" s="17" t="s">
        <v>68</v>
      </c>
      <c r="CW150" s="17" t="s">
        <v>68</v>
      </c>
      <c r="CX150" s="17" t="s">
        <v>68</v>
      </c>
      <c r="CY150" s="17" t="s">
        <v>68</v>
      </c>
      <c r="CZ150" s="17" t="s">
        <v>68</v>
      </c>
      <c r="DA150" s="17" t="s">
        <v>68</v>
      </c>
      <c r="DB150" s="17" t="s">
        <v>68</v>
      </c>
      <c r="DC150" s="17" t="s">
        <v>68</v>
      </c>
      <c r="DD150" s="17" t="s">
        <v>68</v>
      </c>
      <c r="DE150" s="17" t="s">
        <v>68</v>
      </c>
      <c r="DF150" s="17" t="s">
        <v>68</v>
      </c>
      <c r="DG150" s="17" t="s">
        <v>68</v>
      </c>
      <c r="DH150" s="17" t="s">
        <v>68</v>
      </c>
      <c r="DI150" s="17" t="s">
        <v>68</v>
      </c>
      <c r="DJ150" s="17" t="s">
        <v>68</v>
      </c>
      <c r="DK150" s="17" t="s">
        <v>68</v>
      </c>
      <c r="DL150" s="17" t="s">
        <v>68</v>
      </c>
      <c r="DM150" s="17" t="s">
        <v>68</v>
      </c>
      <c r="DN150" s="17" t="s">
        <v>68</v>
      </c>
      <c r="DO150" s="17" t="s">
        <v>68</v>
      </c>
      <c r="DP150" s="17" t="s">
        <v>68</v>
      </c>
      <c r="DQ150" s="17" t="s">
        <v>68</v>
      </c>
      <c r="DR150" s="17" t="s">
        <v>68</v>
      </c>
      <c r="DS150" s="17" t="s">
        <v>68</v>
      </c>
      <c r="DT150" s="17" t="s">
        <v>68</v>
      </c>
      <c r="DU150" s="17" t="s">
        <v>68</v>
      </c>
      <c r="DV150" s="17" t="s">
        <v>68</v>
      </c>
      <c r="DW150" s="17" t="s">
        <v>68</v>
      </c>
      <c r="DX150" s="17" t="s">
        <v>68</v>
      </c>
      <c r="DY150" s="17" t="s">
        <v>68</v>
      </c>
      <c r="DZ150" s="17" t="s">
        <v>68</v>
      </c>
      <c r="EA150" s="17" t="s">
        <v>68</v>
      </c>
      <c r="EB150" s="17" t="s">
        <v>68</v>
      </c>
      <c r="EC150" s="17" t="s">
        <v>68</v>
      </c>
      <c r="ED150" s="17" t="s">
        <v>68</v>
      </c>
      <c r="EE150" s="17" t="s">
        <v>68</v>
      </c>
      <c r="EF150" s="17" t="s">
        <v>68</v>
      </c>
      <c r="EG150" s="17" t="s">
        <v>68</v>
      </c>
      <c r="EH150" s="17" t="s">
        <v>68</v>
      </c>
      <c r="EI150" s="17" t="s">
        <v>68</v>
      </c>
      <c r="EJ150" s="17" t="s">
        <v>68</v>
      </c>
      <c r="EK150" s="17" t="s">
        <v>68</v>
      </c>
      <c r="EL150" s="17" t="s">
        <v>68</v>
      </c>
      <c r="EM150" s="17" t="s">
        <v>68</v>
      </c>
      <c r="EN150" s="17" t="s">
        <v>68</v>
      </c>
      <c r="EO150" s="17" t="s">
        <v>68</v>
      </c>
      <c r="EP150" s="17" t="s">
        <v>68</v>
      </c>
      <c r="EQ150" s="17" t="s">
        <v>68</v>
      </c>
      <c r="ER150" s="17" t="s">
        <v>68</v>
      </c>
      <c r="ES150" s="17" t="s">
        <v>68</v>
      </c>
      <c r="ET150" s="17" t="s">
        <v>68</v>
      </c>
      <c r="EU150" s="17" t="s">
        <v>68</v>
      </c>
      <c r="EV150" s="17" t="s">
        <v>68</v>
      </c>
      <c r="EW150" s="17" t="s">
        <v>68</v>
      </c>
      <c r="EX150" s="17" t="s">
        <v>68</v>
      </c>
      <c r="EY150" s="17" t="s">
        <v>68</v>
      </c>
      <c r="EZ150" s="17" t="s">
        <v>68</v>
      </c>
      <c r="FA150" s="17" t="s">
        <v>68</v>
      </c>
      <c r="FB150" s="17" t="s">
        <v>68</v>
      </c>
      <c r="FC150" s="17" t="s">
        <v>68</v>
      </c>
      <c r="FD150" s="17" t="s">
        <v>68</v>
      </c>
      <c r="FE150" s="17" t="s">
        <v>68</v>
      </c>
      <c r="FF150" s="17" t="s">
        <v>68</v>
      </c>
      <c r="FG150" s="17" t="s">
        <v>68</v>
      </c>
      <c r="FH150" s="17" t="s">
        <v>68</v>
      </c>
      <c r="FI150" s="17" t="s">
        <v>68</v>
      </c>
      <c r="FJ150" s="17" t="s">
        <v>68</v>
      </c>
      <c r="FK150" s="17" t="s">
        <v>68</v>
      </c>
      <c r="FL150" s="17" t="s">
        <v>68</v>
      </c>
      <c r="FM150" s="17" t="s">
        <v>68</v>
      </c>
      <c r="FN150" s="17" t="s">
        <v>68</v>
      </c>
      <c r="FO150" s="17" t="s">
        <v>68</v>
      </c>
      <c r="FP150" s="17" t="s">
        <v>68</v>
      </c>
      <c r="FQ150" s="17" t="s">
        <v>68</v>
      </c>
      <c r="FR150" s="17" t="s">
        <v>68</v>
      </c>
      <c r="FS150" s="17" t="s">
        <v>68</v>
      </c>
      <c r="FT150" s="17" t="s">
        <v>68</v>
      </c>
      <c r="FU150" s="17" t="s">
        <v>68</v>
      </c>
      <c r="FV150" s="17" t="s">
        <v>68</v>
      </c>
      <c r="FW150" s="17" t="s">
        <v>68</v>
      </c>
      <c r="FX150" s="17" t="s">
        <v>68</v>
      </c>
      <c r="FY150" s="17" t="s">
        <v>68</v>
      </c>
      <c r="FZ150" s="17" t="s">
        <v>68</v>
      </c>
      <c r="GA150" s="17" t="s">
        <v>68</v>
      </c>
      <c r="GB150" s="17" t="s">
        <v>68</v>
      </c>
      <c r="GC150" s="17" t="s">
        <v>68</v>
      </c>
      <c r="GD150" s="17" t="s">
        <v>68</v>
      </c>
      <c r="GE150" s="17" t="s">
        <v>68</v>
      </c>
      <c r="GF150" s="17" t="s">
        <v>68</v>
      </c>
      <c r="GG150" s="17" t="s">
        <v>68</v>
      </c>
      <c r="GH150" s="17" t="s">
        <v>68</v>
      </c>
      <c r="GI150" s="17" t="s">
        <v>68</v>
      </c>
      <c r="GJ150" s="17" t="s">
        <v>68</v>
      </c>
      <c r="GK150" s="17" t="s">
        <v>68</v>
      </c>
      <c r="GL150" s="17" t="s">
        <v>68</v>
      </c>
      <c r="GM150" s="17" t="s">
        <v>68</v>
      </c>
      <c r="GN150" s="17" t="s">
        <v>68</v>
      </c>
      <c r="GO150" s="17" t="s">
        <v>68</v>
      </c>
      <c r="GP150" s="17" t="s">
        <v>68</v>
      </c>
      <c r="GQ150" s="17" t="s">
        <v>68</v>
      </c>
      <c r="GR150" s="17" t="s">
        <v>68</v>
      </c>
      <c r="GS150" s="17" t="s">
        <v>68</v>
      </c>
      <c r="GT150" s="17" t="s">
        <v>68</v>
      </c>
      <c r="GU150" s="17" t="s">
        <v>68</v>
      </c>
      <c r="GV150" s="17" t="s">
        <v>68</v>
      </c>
      <c r="GW150" s="17" t="s">
        <v>68</v>
      </c>
      <c r="GX150" s="17" t="s">
        <v>68</v>
      </c>
      <c r="GY150" s="17" t="s">
        <v>68</v>
      </c>
      <c r="GZ150" s="17" t="s">
        <v>68</v>
      </c>
      <c r="HA150" s="17" t="s">
        <v>68</v>
      </c>
      <c r="HB150" s="17" t="s">
        <v>68</v>
      </c>
      <c r="HC150" s="17" t="s">
        <v>68</v>
      </c>
      <c r="HD150" s="17" t="s">
        <v>68</v>
      </c>
      <c r="HE150" s="17" t="s">
        <v>68</v>
      </c>
      <c r="HF150" s="17" t="s">
        <v>68</v>
      </c>
      <c r="HG150" s="17" t="s">
        <v>68</v>
      </c>
      <c r="HH150" s="17" t="s">
        <v>68</v>
      </c>
      <c r="HI150" s="17" t="s">
        <v>68</v>
      </c>
      <c r="HJ150" s="17" t="s">
        <v>68</v>
      </c>
      <c r="HK150" s="17" t="s">
        <v>68</v>
      </c>
      <c r="HL150" s="17" t="s">
        <v>68</v>
      </c>
      <c r="HM150" s="17" t="s">
        <v>68</v>
      </c>
      <c r="HN150" s="17" t="s">
        <v>68</v>
      </c>
      <c r="HO150" s="17" t="s">
        <v>68</v>
      </c>
      <c r="HP150" s="17" t="s">
        <v>68</v>
      </c>
      <c r="HQ150" s="17" t="s">
        <v>68</v>
      </c>
    </row>
    <row r="151" spans="1:225" hidden="1">
      <c r="A151" s="66"/>
      <c r="B151" s="40">
        <v>321000</v>
      </c>
      <c r="C151" s="32" t="s">
        <v>69</v>
      </c>
      <c r="D151" s="41" t="s">
        <v>69</v>
      </c>
      <c r="E151" s="41" t="s">
        <v>69</v>
      </c>
      <c r="F151" s="41" t="s">
        <v>69</v>
      </c>
      <c r="G151" s="41" t="s">
        <v>69</v>
      </c>
      <c r="H151" s="41" t="s">
        <v>69</v>
      </c>
      <c r="I151" s="41" t="s">
        <v>69</v>
      </c>
      <c r="J151" s="41" t="s">
        <v>69</v>
      </c>
      <c r="K151" s="41" t="s">
        <v>69</v>
      </c>
      <c r="L151" s="41" t="s">
        <v>69</v>
      </c>
      <c r="M151" s="41" t="s">
        <v>69</v>
      </c>
      <c r="N151" s="41" t="s">
        <v>69</v>
      </c>
      <c r="O151" s="41" t="s">
        <v>69</v>
      </c>
      <c r="P151" s="41" t="s">
        <v>69</v>
      </c>
      <c r="Q151" s="41" t="s">
        <v>69</v>
      </c>
      <c r="R151" s="41" t="s">
        <v>69</v>
      </c>
      <c r="S151" s="41" t="s">
        <v>69</v>
      </c>
      <c r="T151" s="41" t="s">
        <v>69</v>
      </c>
      <c r="U151" s="41" t="s">
        <v>69</v>
      </c>
      <c r="V151" s="41" t="s">
        <v>69</v>
      </c>
      <c r="W151" s="41" t="s">
        <v>69</v>
      </c>
      <c r="X151" s="41" t="s">
        <v>69</v>
      </c>
      <c r="Y151" s="41" t="s">
        <v>69</v>
      </c>
      <c r="Z151" s="41" t="s">
        <v>69</v>
      </c>
      <c r="AA151" s="41" t="s">
        <v>69</v>
      </c>
      <c r="AB151" s="41" t="s">
        <v>69</v>
      </c>
      <c r="AC151" s="41" t="s">
        <v>69</v>
      </c>
      <c r="AD151" s="41" t="s">
        <v>69</v>
      </c>
      <c r="AE151" s="41" t="s">
        <v>69</v>
      </c>
      <c r="AF151" s="41" t="s">
        <v>69</v>
      </c>
      <c r="AG151" s="41" t="s">
        <v>69</v>
      </c>
      <c r="AH151" s="41" t="s">
        <v>69</v>
      </c>
      <c r="AI151" s="41" t="s">
        <v>69</v>
      </c>
      <c r="AJ151" s="41" t="s">
        <v>69</v>
      </c>
      <c r="AK151" s="41" t="s">
        <v>69</v>
      </c>
      <c r="AL151" s="41" t="s">
        <v>69</v>
      </c>
      <c r="AM151" s="41" t="s">
        <v>69</v>
      </c>
      <c r="AN151" s="41" t="s">
        <v>69</v>
      </c>
      <c r="AO151" s="41" t="s">
        <v>69</v>
      </c>
      <c r="AP151" s="41" t="s">
        <v>69</v>
      </c>
      <c r="AQ151" s="41" t="s">
        <v>69</v>
      </c>
      <c r="AR151" s="41" t="s">
        <v>69</v>
      </c>
      <c r="AS151" s="41" t="s">
        <v>69</v>
      </c>
      <c r="AT151" s="41" t="s">
        <v>69</v>
      </c>
      <c r="AU151" s="41" t="s">
        <v>69</v>
      </c>
      <c r="AV151" s="41" t="s">
        <v>69</v>
      </c>
      <c r="AW151" s="41" t="s">
        <v>69</v>
      </c>
      <c r="AX151" s="41" t="s">
        <v>69</v>
      </c>
      <c r="AY151" s="41" t="s">
        <v>69</v>
      </c>
      <c r="AZ151" s="41" t="s">
        <v>69</v>
      </c>
      <c r="BA151" s="41" t="s">
        <v>69</v>
      </c>
      <c r="BB151" s="41" t="s">
        <v>69</v>
      </c>
      <c r="BC151" s="41" t="s">
        <v>69</v>
      </c>
      <c r="BD151" s="41" t="s">
        <v>69</v>
      </c>
      <c r="BE151" s="41" t="s">
        <v>69</v>
      </c>
      <c r="BF151" s="41" t="s">
        <v>69</v>
      </c>
      <c r="BG151" s="41" t="s">
        <v>69</v>
      </c>
      <c r="BH151" s="41" t="s">
        <v>69</v>
      </c>
      <c r="BI151" s="41" t="s">
        <v>69</v>
      </c>
      <c r="BJ151" s="41" t="s">
        <v>69</v>
      </c>
      <c r="BK151" s="41" t="s">
        <v>69</v>
      </c>
      <c r="BL151" s="41" t="s">
        <v>69</v>
      </c>
      <c r="BM151" s="41" t="s">
        <v>69</v>
      </c>
      <c r="BN151" s="41" t="s">
        <v>69</v>
      </c>
      <c r="BO151" s="41" t="s">
        <v>69</v>
      </c>
      <c r="BP151" s="41" t="s">
        <v>69</v>
      </c>
      <c r="BQ151" s="41" t="s">
        <v>69</v>
      </c>
      <c r="BR151" s="41" t="s">
        <v>69</v>
      </c>
      <c r="BS151" s="41" t="s">
        <v>69</v>
      </c>
      <c r="BT151" s="41" t="s">
        <v>69</v>
      </c>
      <c r="BU151" s="41" t="s">
        <v>69</v>
      </c>
      <c r="BV151" s="41" t="s">
        <v>69</v>
      </c>
      <c r="BW151" s="41" t="s">
        <v>69</v>
      </c>
      <c r="BX151" s="41" t="s">
        <v>69</v>
      </c>
      <c r="BY151" s="41" t="s">
        <v>69</v>
      </c>
      <c r="BZ151" s="41" t="s">
        <v>69</v>
      </c>
      <c r="CA151" s="41" t="s">
        <v>69</v>
      </c>
      <c r="CB151" s="41" t="s">
        <v>69</v>
      </c>
      <c r="CC151" s="41" t="s">
        <v>69</v>
      </c>
      <c r="CD151" s="41" t="s">
        <v>69</v>
      </c>
      <c r="CE151" s="41" t="s">
        <v>69</v>
      </c>
      <c r="CF151" s="41" t="s">
        <v>69</v>
      </c>
      <c r="CG151" s="41" t="s">
        <v>69</v>
      </c>
      <c r="CH151" s="41" t="s">
        <v>69</v>
      </c>
      <c r="CI151" s="41" t="s">
        <v>69</v>
      </c>
      <c r="CJ151" s="41" t="s">
        <v>69</v>
      </c>
      <c r="CK151" s="41" t="s">
        <v>69</v>
      </c>
      <c r="CL151" s="41" t="s">
        <v>69</v>
      </c>
      <c r="CM151" s="41" t="s">
        <v>69</v>
      </c>
      <c r="CN151" s="41" t="s">
        <v>69</v>
      </c>
      <c r="CO151" s="41" t="s">
        <v>69</v>
      </c>
      <c r="CP151" s="41" t="s">
        <v>69</v>
      </c>
      <c r="CQ151" s="41" t="s">
        <v>69</v>
      </c>
      <c r="CR151" s="41" t="s">
        <v>69</v>
      </c>
      <c r="CS151" s="41" t="s">
        <v>69</v>
      </c>
      <c r="CT151" s="41" t="s">
        <v>69</v>
      </c>
      <c r="CU151" s="41" t="s">
        <v>69</v>
      </c>
      <c r="CV151" s="41" t="s">
        <v>69</v>
      </c>
      <c r="CW151" s="41" t="s">
        <v>69</v>
      </c>
      <c r="CX151" s="41" t="s">
        <v>69</v>
      </c>
      <c r="CY151" s="41" t="s">
        <v>69</v>
      </c>
      <c r="CZ151" s="41" t="s">
        <v>69</v>
      </c>
      <c r="DA151" s="41" t="s">
        <v>69</v>
      </c>
      <c r="DB151" s="41" t="s">
        <v>69</v>
      </c>
      <c r="DC151" s="41" t="s">
        <v>69</v>
      </c>
      <c r="DD151" s="41" t="s">
        <v>69</v>
      </c>
      <c r="DE151" s="41" t="s">
        <v>69</v>
      </c>
      <c r="DF151" s="41" t="s">
        <v>69</v>
      </c>
      <c r="DG151" s="41" t="s">
        <v>69</v>
      </c>
      <c r="DH151" s="41" t="s">
        <v>69</v>
      </c>
      <c r="DI151" s="41" t="s">
        <v>69</v>
      </c>
      <c r="DJ151" s="41" t="s">
        <v>69</v>
      </c>
      <c r="DK151" s="41" t="s">
        <v>69</v>
      </c>
      <c r="DL151" s="41" t="s">
        <v>69</v>
      </c>
      <c r="DM151" s="41" t="s">
        <v>69</v>
      </c>
      <c r="DN151" s="41" t="s">
        <v>69</v>
      </c>
      <c r="DO151" s="41" t="s">
        <v>69</v>
      </c>
      <c r="DP151" s="41" t="s">
        <v>69</v>
      </c>
      <c r="DQ151" s="41" t="s">
        <v>69</v>
      </c>
      <c r="DR151" s="41" t="s">
        <v>69</v>
      </c>
      <c r="DS151" s="41" t="s">
        <v>69</v>
      </c>
      <c r="DT151" s="41" t="s">
        <v>69</v>
      </c>
      <c r="DU151" s="41" t="s">
        <v>69</v>
      </c>
      <c r="DV151" s="41" t="s">
        <v>69</v>
      </c>
      <c r="DW151" s="41" t="s">
        <v>69</v>
      </c>
      <c r="DX151" s="41" t="s">
        <v>69</v>
      </c>
      <c r="DY151" s="41" t="s">
        <v>69</v>
      </c>
      <c r="DZ151" s="41" t="s">
        <v>69</v>
      </c>
      <c r="EA151" s="41" t="s">
        <v>69</v>
      </c>
      <c r="EB151" s="41" t="s">
        <v>69</v>
      </c>
      <c r="EC151" s="41" t="s">
        <v>69</v>
      </c>
      <c r="ED151" s="41" t="s">
        <v>69</v>
      </c>
      <c r="EE151" s="41" t="s">
        <v>69</v>
      </c>
      <c r="EF151" s="41" t="s">
        <v>69</v>
      </c>
      <c r="EG151" s="41" t="s">
        <v>69</v>
      </c>
      <c r="EH151" s="41" t="s">
        <v>69</v>
      </c>
      <c r="EI151" s="41" t="s">
        <v>69</v>
      </c>
      <c r="EJ151" s="41" t="s">
        <v>69</v>
      </c>
      <c r="EK151" s="41" t="s">
        <v>69</v>
      </c>
      <c r="EL151" s="41" t="s">
        <v>69</v>
      </c>
      <c r="EM151" s="41" t="s">
        <v>69</v>
      </c>
      <c r="EN151" s="41" t="s">
        <v>69</v>
      </c>
      <c r="EO151" s="41" t="s">
        <v>69</v>
      </c>
      <c r="EP151" s="41" t="s">
        <v>69</v>
      </c>
      <c r="EQ151" s="41" t="s">
        <v>69</v>
      </c>
      <c r="ER151" s="41" t="s">
        <v>69</v>
      </c>
      <c r="ES151" s="41" t="s">
        <v>69</v>
      </c>
      <c r="ET151" s="41" t="s">
        <v>69</v>
      </c>
      <c r="EU151" s="41" t="s">
        <v>69</v>
      </c>
      <c r="EV151" s="41" t="s">
        <v>69</v>
      </c>
      <c r="EW151" s="41" t="s">
        <v>69</v>
      </c>
      <c r="EX151" s="41" t="s">
        <v>69</v>
      </c>
      <c r="EY151" s="41" t="s">
        <v>69</v>
      </c>
      <c r="EZ151" s="41" t="s">
        <v>69</v>
      </c>
      <c r="FA151" s="41" t="s">
        <v>69</v>
      </c>
      <c r="FB151" s="41" t="s">
        <v>69</v>
      </c>
      <c r="FC151" s="41" t="s">
        <v>69</v>
      </c>
      <c r="FD151" s="41" t="s">
        <v>69</v>
      </c>
      <c r="FE151" s="41" t="s">
        <v>69</v>
      </c>
      <c r="FF151" s="41" t="s">
        <v>69</v>
      </c>
      <c r="FG151" s="41" t="s">
        <v>69</v>
      </c>
      <c r="FH151" s="41" t="s">
        <v>69</v>
      </c>
      <c r="FI151" s="41" t="s">
        <v>69</v>
      </c>
      <c r="FJ151" s="41" t="s">
        <v>69</v>
      </c>
      <c r="FK151" s="41" t="s">
        <v>69</v>
      </c>
      <c r="FL151" s="41" t="s">
        <v>69</v>
      </c>
      <c r="FM151" s="41" t="s">
        <v>69</v>
      </c>
      <c r="FN151" s="41" t="s">
        <v>69</v>
      </c>
      <c r="FO151" s="41" t="s">
        <v>69</v>
      </c>
      <c r="FP151" s="41" t="s">
        <v>69</v>
      </c>
      <c r="FQ151" s="41" t="s">
        <v>69</v>
      </c>
      <c r="FR151" s="41" t="s">
        <v>69</v>
      </c>
      <c r="FS151" s="41" t="s">
        <v>69</v>
      </c>
      <c r="FT151" s="41" t="s">
        <v>69</v>
      </c>
      <c r="FU151" s="41" t="s">
        <v>69</v>
      </c>
      <c r="FV151" s="41" t="s">
        <v>69</v>
      </c>
      <c r="FW151" s="41" t="s">
        <v>69</v>
      </c>
      <c r="FX151" s="41" t="s">
        <v>69</v>
      </c>
      <c r="FY151" s="41" t="s">
        <v>69</v>
      </c>
      <c r="FZ151" s="41" t="s">
        <v>69</v>
      </c>
      <c r="GA151" s="41" t="s">
        <v>69</v>
      </c>
      <c r="GB151" s="41" t="s">
        <v>69</v>
      </c>
      <c r="GC151" s="41" t="s">
        <v>69</v>
      </c>
      <c r="GD151" s="41" t="s">
        <v>69</v>
      </c>
      <c r="GE151" s="41" t="s">
        <v>69</v>
      </c>
      <c r="GF151" s="41" t="s">
        <v>69</v>
      </c>
      <c r="GG151" s="41" t="s">
        <v>69</v>
      </c>
      <c r="GH151" s="41" t="s">
        <v>69</v>
      </c>
      <c r="GI151" s="41" t="s">
        <v>69</v>
      </c>
      <c r="GJ151" s="41" t="s">
        <v>69</v>
      </c>
      <c r="GK151" s="41" t="s">
        <v>69</v>
      </c>
      <c r="GL151" s="41" t="s">
        <v>69</v>
      </c>
      <c r="GM151" s="41" t="s">
        <v>69</v>
      </c>
      <c r="GN151" s="41" t="s">
        <v>69</v>
      </c>
      <c r="GO151" s="41" t="s">
        <v>69</v>
      </c>
      <c r="GP151" s="41" t="s">
        <v>69</v>
      </c>
      <c r="GQ151" s="41" t="s">
        <v>69</v>
      </c>
      <c r="GR151" s="41" t="s">
        <v>69</v>
      </c>
      <c r="GS151" s="41" t="s">
        <v>69</v>
      </c>
      <c r="GT151" s="41" t="s">
        <v>69</v>
      </c>
      <c r="GU151" s="41" t="s">
        <v>69</v>
      </c>
      <c r="GV151" s="41" t="s">
        <v>69</v>
      </c>
      <c r="GW151" s="41" t="s">
        <v>69</v>
      </c>
      <c r="GX151" s="41" t="s">
        <v>69</v>
      </c>
      <c r="GY151" s="41" t="s">
        <v>69</v>
      </c>
      <c r="GZ151" s="41" t="s">
        <v>69</v>
      </c>
      <c r="HA151" s="41" t="s">
        <v>69</v>
      </c>
      <c r="HB151" s="41" t="s">
        <v>69</v>
      </c>
      <c r="HC151" s="41" t="s">
        <v>69</v>
      </c>
      <c r="HD151" s="41" t="s">
        <v>69</v>
      </c>
      <c r="HE151" s="41" t="s">
        <v>69</v>
      </c>
      <c r="HF151" s="41" t="s">
        <v>69</v>
      </c>
      <c r="HG151" s="41" t="s">
        <v>69</v>
      </c>
      <c r="HH151" s="41" t="s">
        <v>69</v>
      </c>
      <c r="HI151" s="41" t="s">
        <v>69</v>
      </c>
      <c r="HJ151" s="41" t="s">
        <v>69</v>
      </c>
      <c r="HK151" s="41" t="s">
        <v>69</v>
      </c>
      <c r="HL151" s="41" t="s">
        <v>69</v>
      </c>
      <c r="HM151" s="41" t="s">
        <v>69</v>
      </c>
      <c r="HN151" s="41" t="s">
        <v>69</v>
      </c>
      <c r="HO151" s="41" t="s">
        <v>69</v>
      </c>
      <c r="HP151" s="41" t="s">
        <v>69</v>
      </c>
      <c r="HQ151" s="41" t="s">
        <v>69</v>
      </c>
    </row>
    <row r="152" spans="1:225" hidden="1">
      <c r="A152" s="66"/>
      <c r="B152" s="40">
        <v>322000</v>
      </c>
      <c r="C152" s="32" t="s">
        <v>70</v>
      </c>
      <c r="D152" s="41" t="s">
        <v>70</v>
      </c>
      <c r="E152" s="41" t="s">
        <v>70</v>
      </c>
      <c r="F152" s="41" t="s">
        <v>70</v>
      </c>
      <c r="G152" s="41" t="s">
        <v>70</v>
      </c>
      <c r="H152" s="41" t="s">
        <v>70</v>
      </c>
      <c r="I152" s="41" t="s">
        <v>70</v>
      </c>
      <c r="J152" s="41" t="s">
        <v>70</v>
      </c>
      <c r="K152" s="41" t="s">
        <v>70</v>
      </c>
      <c r="L152" s="41" t="s">
        <v>70</v>
      </c>
      <c r="M152" s="41" t="s">
        <v>70</v>
      </c>
      <c r="N152" s="41" t="s">
        <v>70</v>
      </c>
      <c r="O152" s="41" t="s">
        <v>70</v>
      </c>
      <c r="P152" s="41" t="s">
        <v>70</v>
      </c>
      <c r="Q152" s="41" t="s">
        <v>70</v>
      </c>
      <c r="R152" s="41" t="s">
        <v>70</v>
      </c>
      <c r="S152" s="41" t="s">
        <v>70</v>
      </c>
      <c r="T152" s="41" t="s">
        <v>70</v>
      </c>
      <c r="U152" s="41" t="s">
        <v>70</v>
      </c>
      <c r="V152" s="41" t="s">
        <v>70</v>
      </c>
      <c r="W152" s="41" t="s">
        <v>70</v>
      </c>
      <c r="X152" s="41" t="s">
        <v>70</v>
      </c>
      <c r="Y152" s="41" t="s">
        <v>70</v>
      </c>
      <c r="Z152" s="41" t="s">
        <v>70</v>
      </c>
      <c r="AA152" s="41" t="s">
        <v>70</v>
      </c>
      <c r="AB152" s="41" t="s">
        <v>70</v>
      </c>
      <c r="AC152" s="41" t="s">
        <v>70</v>
      </c>
      <c r="AD152" s="41" t="s">
        <v>70</v>
      </c>
      <c r="AE152" s="41" t="s">
        <v>70</v>
      </c>
      <c r="AF152" s="41" t="s">
        <v>70</v>
      </c>
      <c r="AG152" s="41" t="s">
        <v>70</v>
      </c>
      <c r="AH152" s="41" t="s">
        <v>70</v>
      </c>
      <c r="AI152" s="41" t="s">
        <v>70</v>
      </c>
      <c r="AJ152" s="41" t="s">
        <v>70</v>
      </c>
      <c r="AK152" s="41" t="s">
        <v>70</v>
      </c>
      <c r="AL152" s="41" t="s">
        <v>70</v>
      </c>
      <c r="AM152" s="41" t="s">
        <v>70</v>
      </c>
      <c r="AN152" s="41" t="s">
        <v>70</v>
      </c>
      <c r="AO152" s="41" t="s">
        <v>70</v>
      </c>
      <c r="AP152" s="41" t="s">
        <v>70</v>
      </c>
      <c r="AQ152" s="41" t="s">
        <v>70</v>
      </c>
      <c r="AR152" s="41" t="s">
        <v>70</v>
      </c>
      <c r="AS152" s="41" t="s">
        <v>70</v>
      </c>
      <c r="AT152" s="41" t="s">
        <v>70</v>
      </c>
      <c r="AU152" s="41" t="s">
        <v>70</v>
      </c>
      <c r="AV152" s="41" t="s">
        <v>70</v>
      </c>
      <c r="AW152" s="41" t="s">
        <v>70</v>
      </c>
      <c r="AX152" s="41" t="s">
        <v>70</v>
      </c>
      <c r="AY152" s="41" t="s">
        <v>70</v>
      </c>
      <c r="AZ152" s="41" t="s">
        <v>70</v>
      </c>
      <c r="BA152" s="41" t="s">
        <v>70</v>
      </c>
      <c r="BB152" s="41" t="s">
        <v>70</v>
      </c>
      <c r="BC152" s="41" t="s">
        <v>70</v>
      </c>
      <c r="BD152" s="41" t="s">
        <v>70</v>
      </c>
      <c r="BE152" s="41" t="s">
        <v>70</v>
      </c>
      <c r="BF152" s="41" t="s">
        <v>70</v>
      </c>
      <c r="BG152" s="41" t="s">
        <v>70</v>
      </c>
      <c r="BH152" s="41" t="s">
        <v>70</v>
      </c>
      <c r="BI152" s="41" t="s">
        <v>70</v>
      </c>
      <c r="BJ152" s="41" t="s">
        <v>70</v>
      </c>
      <c r="BK152" s="41" t="s">
        <v>70</v>
      </c>
      <c r="BL152" s="41" t="s">
        <v>70</v>
      </c>
      <c r="BM152" s="41" t="s">
        <v>70</v>
      </c>
      <c r="BN152" s="41" t="s">
        <v>70</v>
      </c>
      <c r="BO152" s="41" t="s">
        <v>70</v>
      </c>
      <c r="BP152" s="41" t="s">
        <v>70</v>
      </c>
      <c r="BQ152" s="41" t="s">
        <v>70</v>
      </c>
      <c r="BR152" s="41" t="s">
        <v>70</v>
      </c>
      <c r="BS152" s="41" t="s">
        <v>70</v>
      </c>
      <c r="BT152" s="41" t="s">
        <v>70</v>
      </c>
      <c r="BU152" s="41" t="s">
        <v>70</v>
      </c>
      <c r="BV152" s="41" t="s">
        <v>70</v>
      </c>
      <c r="BW152" s="41" t="s">
        <v>70</v>
      </c>
      <c r="BX152" s="41" t="s">
        <v>70</v>
      </c>
      <c r="BY152" s="41" t="s">
        <v>70</v>
      </c>
      <c r="BZ152" s="41" t="s">
        <v>70</v>
      </c>
      <c r="CA152" s="41" t="s">
        <v>70</v>
      </c>
      <c r="CB152" s="41" t="s">
        <v>70</v>
      </c>
      <c r="CC152" s="41" t="s">
        <v>70</v>
      </c>
      <c r="CD152" s="41" t="s">
        <v>70</v>
      </c>
      <c r="CE152" s="41" t="s">
        <v>70</v>
      </c>
      <c r="CF152" s="41" t="s">
        <v>70</v>
      </c>
      <c r="CG152" s="41" t="s">
        <v>70</v>
      </c>
      <c r="CH152" s="41" t="s">
        <v>70</v>
      </c>
      <c r="CI152" s="41" t="s">
        <v>70</v>
      </c>
      <c r="CJ152" s="41" t="s">
        <v>70</v>
      </c>
      <c r="CK152" s="41" t="s">
        <v>70</v>
      </c>
      <c r="CL152" s="41" t="s">
        <v>70</v>
      </c>
      <c r="CM152" s="41" t="s">
        <v>70</v>
      </c>
      <c r="CN152" s="41" t="s">
        <v>70</v>
      </c>
      <c r="CO152" s="41" t="s">
        <v>70</v>
      </c>
      <c r="CP152" s="41" t="s">
        <v>70</v>
      </c>
      <c r="CQ152" s="41" t="s">
        <v>70</v>
      </c>
      <c r="CR152" s="41" t="s">
        <v>70</v>
      </c>
      <c r="CS152" s="41" t="s">
        <v>70</v>
      </c>
      <c r="CT152" s="41" t="s">
        <v>70</v>
      </c>
      <c r="CU152" s="41" t="s">
        <v>70</v>
      </c>
      <c r="CV152" s="41" t="s">
        <v>70</v>
      </c>
      <c r="CW152" s="41" t="s">
        <v>70</v>
      </c>
      <c r="CX152" s="41" t="s">
        <v>70</v>
      </c>
      <c r="CY152" s="41" t="s">
        <v>70</v>
      </c>
      <c r="CZ152" s="41" t="s">
        <v>70</v>
      </c>
      <c r="DA152" s="41" t="s">
        <v>70</v>
      </c>
      <c r="DB152" s="41" t="s">
        <v>70</v>
      </c>
      <c r="DC152" s="41" t="s">
        <v>70</v>
      </c>
      <c r="DD152" s="41" t="s">
        <v>70</v>
      </c>
      <c r="DE152" s="41" t="s">
        <v>70</v>
      </c>
      <c r="DF152" s="41" t="s">
        <v>70</v>
      </c>
      <c r="DG152" s="41" t="s">
        <v>70</v>
      </c>
      <c r="DH152" s="41" t="s">
        <v>70</v>
      </c>
      <c r="DI152" s="41" t="s">
        <v>70</v>
      </c>
      <c r="DJ152" s="41" t="s">
        <v>70</v>
      </c>
      <c r="DK152" s="41" t="s">
        <v>70</v>
      </c>
      <c r="DL152" s="41" t="s">
        <v>70</v>
      </c>
      <c r="DM152" s="41" t="s">
        <v>70</v>
      </c>
      <c r="DN152" s="41" t="s">
        <v>70</v>
      </c>
      <c r="DO152" s="41" t="s">
        <v>70</v>
      </c>
      <c r="DP152" s="41" t="s">
        <v>70</v>
      </c>
      <c r="DQ152" s="41" t="s">
        <v>70</v>
      </c>
      <c r="DR152" s="41" t="s">
        <v>70</v>
      </c>
      <c r="DS152" s="41" t="s">
        <v>70</v>
      </c>
      <c r="DT152" s="41" t="s">
        <v>70</v>
      </c>
      <c r="DU152" s="41" t="s">
        <v>70</v>
      </c>
      <c r="DV152" s="41" t="s">
        <v>70</v>
      </c>
      <c r="DW152" s="41" t="s">
        <v>70</v>
      </c>
      <c r="DX152" s="41" t="s">
        <v>70</v>
      </c>
      <c r="DY152" s="41" t="s">
        <v>70</v>
      </c>
      <c r="DZ152" s="41" t="s">
        <v>70</v>
      </c>
      <c r="EA152" s="41" t="s">
        <v>70</v>
      </c>
      <c r="EB152" s="41" t="s">
        <v>70</v>
      </c>
      <c r="EC152" s="41" t="s">
        <v>70</v>
      </c>
      <c r="ED152" s="41" t="s">
        <v>70</v>
      </c>
      <c r="EE152" s="41" t="s">
        <v>70</v>
      </c>
      <c r="EF152" s="41" t="s">
        <v>70</v>
      </c>
      <c r="EG152" s="41" t="s">
        <v>70</v>
      </c>
      <c r="EH152" s="41" t="s">
        <v>70</v>
      </c>
      <c r="EI152" s="41" t="s">
        <v>70</v>
      </c>
      <c r="EJ152" s="41" t="s">
        <v>70</v>
      </c>
      <c r="EK152" s="41" t="s">
        <v>70</v>
      </c>
      <c r="EL152" s="41" t="s">
        <v>70</v>
      </c>
      <c r="EM152" s="41" t="s">
        <v>70</v>
      </c>
      <c r="EN152" s="41" t="s">
        <v>70</v>
      </c>
      <c r="EO152" s="41" t="s">
        <v>70</v>
      </c>
      <c r="EP152" s="41" t="s">
        <v>70</v>
      </c>
      <c r="EQ152" s="41" t="s">
        <v>70</v>
      </c>
      <c r="ER152" s="41" t="s">
        <v>70</v>
      </c>
      <c r="ES152" s="41" t="s">
        <v>70</v>
      </c>
      <c r="ET152" s="41" t="s">
        <v>70</v>
      </c>
      <c r="EU152" s="41" t="s">
        <v>70</v>
      </c>
      <c r="EV152" s="41" t="s">
        <v>70</v>
      </c>
      <c r="EW152" s="41" t="s">
        <v>70</v>
      </c>
      <c r="EX152" s="41" t="s">
        <v>70</v>
      </c>
      <c r="EY152" s="41" t="s">
        <v>70</v>
      </c>
      <c r="EZ152" s="41" t="s">
        <v>70</v>
      </c>
      <c r="FA152" s="41" t="s">
        <v>70</v>
      </c>
      <c r="FB152" s="41" t="s">
        <v>70</v>
      </c>
      <c r="FC152" s="41" t="s">
        <v>70</v>
      </c>
      <c r="FD152" s="41" t="s">
        <v>70</v>
      </c>
      <c r="FE152" s="41" t="s">
        <v>70</v>
      </c>
      <c r="FF152" s="41" t="s">
        <v>70</v>
      </c>
      <c r="FG152" s="41" t="s">
        <v>70</v>
      </c>
      <c r="FH152" s="41" t="s">
        <v>70</v>
      </c>
      <c r="FI152" s="41" t="s">
        <v>70</v>
      </c>
      <c r="FJ152" s="41" t="s">
        <v>70</v>
      </c>
      <c r="FK152" s="41" t="s">
        <v>70</v>
      </c>
      <c r="FL152" s="41" t="s">
        <v>70</v>
      </c>
      <c r="FM152" s="41" t="s">
        <v>70</v>
      </c>
      <c r="FN152" s="41" t="s">
        <v>70</v>
      </c>
      <c r="FO152" s="41" t="s">
        <v>70</v>
      </c>
      <c r="FP152" s="41" t="s">
        <v>70</v>
      </c>
      <c r="FQ152" s="41" t="s">
        <v>70</v>
      </c>
      <c r="FR152" s="41" t="s">
        <v>70</v>
      </c>
      <c r="FS152" s="41" t="s">
        <v>70</v>
      </c>
      <c r="FT152" s="41" t="s">
        <v>70</v>
      </c>
      <c r="FU152" s="41" t="s">
        <v>70</v>
      </c>
      <c r="FV152" s="41" t="s">
        <v>70</v>
      </c>
      <c r="FW152" s="41" t="s">
        <v>70</v>
      </c>
      <c r="FX152" s="41" t="s">
        <v>70</v>
      </c>
      <c r="FY152" s="41" t="s">
        <v>70</v>
      </c>
      <c r="FZ152" s="41" t="s">
        <v>70</v>
      </c>
      <c r="GA152" s="41" t="s">
        <v>70</v>
      </c>
      <c r="GB152" s="41" t="s">
        <v>70</v>
      </c>
      <c r="GC152" s="41" t="s">
        <v>70</v>
      </c>
      <c r="GD152" s="41" t="s">
        <v>70</v>
      </c>
      <c r="GE152" s="41" t="s">
        <v>70</v>
      </c>
      <c r="GF152" s="41" t="s">
        <v>70</v>
      </c>
      <c r="GG152" s="41" t="s">
        <v>70</v>
      </c>
      <c r="GH152" s="41" t="s">
        <v>70</v>
      </c>
      <c r="GI152" s="41" t="s">
        <v>70</v>
      </c>
      <c r="GJ152" s="41" t="s">
        <v>70</v>
      </c>
      <c r="GK152" s="41" t="s">
        <v>70</v>
      </c>
      <c r="GL152" s="41" t="s">
        <v>70</v>
      </c>
      <c r="GM152" s="41" t="s">
        <v>70</v>
      </c>
      <c r="GN152" s="41" t="s">
        <v>70</v>
      </c>
      <c r="GO152" s="41" t="s">
        <v>70</v>
      </c>
      <c r="GP152" s="41" t="s">
        <v>70</v>
      </c>
      <c r="GQ152" s="41" t="s">
        <v>70</v>
      </c>
      <c r="GR152" s="41" t="s">
        <v>70</v>
      </c>
      <c r="GS152" s="41" t="s">
        <v>70</v>
      </c>
      <c r="GT152" s="41" t="s">
        <v>70</v>
      </c>
      <c r="GU152" s="41" t="s">
        <v>70</v>
      </c>
      <c r="GV152" s="41" t="s">
        <v>70</v>
      </c>
      <c r="GW152" s="41" t="s">
        <v>70</v>
      </c>
      <c r="GX152" s="41" t="s">
        <v>70</v>
      </c>
      <c r="GY152" s="41" t="s">
        <v>70</v>
      </c>
      <c r="GZ152" s="41" t="s">
        <v>70</v>
      </c>
      <c r="HA152" s="41" t="s">
        <v>70</v>
      </c>
      <c r="HB152" s="41" t="s">
        <v>70</v>
      </c>
      <c r="HC152" s="41" t="s">
        <v>70</v>
      </c>
      <c r="HD152" s="41" t="s">
        <v>70</v>
      </c>
      <c r="HE152" s="41" t="s">
        <v>70</v>
      </c>
      <c r="HF152" s="41" t="s">
        <v>70</v>
      </c>
      <c r="HG152" s="41" t="s">
        <v>70</v>
      </c>
      <c r="HH152" s="41" t="s">
        <v>70</v>
      </c>
      <c r="HI152" s="41" t="s">
        <v>70</v>
      </c>
      <c r="HJ152" s="41" t="s">
        <v>70</v>
      </c>
      <c r="HK152" s="41" t="s">
        <v>70</v>
      </c>
      <c r="HL152" s="41" t="s">
        <v>70</v>
      </c>
      <c r="HM152" s="41" t="s">
        <v>70</v>
      </c>
      <c r="HN152" s="41" t="s">
        <v>70</v>
      </c>
      <c r="HO152" s="41" t="s">
        <v>70</v>
      </c>
      <c r="HP152" s="41" t="s">
        <v>70</v>
      </c>
      <c r="HQ152" s="41" t="s">
        <v>70</v>
      </c>
    </row>
    <row r="153" spans="1:225" hidden="1">
      <c r="A153" s="66"/>
      <c r="B153" s="40">
        <v>326000</v>
      </c>
      <c r="C153" s="32" t="s">
        <v>71</v>
      </c>
      <c r="D153" s="41" t="s">
        <v>71</v>
      </c>
      <c r="E153" s="41" t="s">
        <v>71</v>
      </c>
      <c r="F153" s="41" t="s">
        <v>71</v>
      </c>
      <c r="G153" s="41" t="s">
        <v>71</v>
      </c>
      <c r="H153" s="41" t="s">
        <v>71</v>
      </c>
      <c r="I153" s="41" t="s">
        <v>71</v>
      </c>
      <c r="J153" s="41" t="s">
        <v>71</v>
      </c>
      <c r="K153" s="41" t="s">
        <v>71</v>
      </c>
      <c r="L153" s="41" t="s">
        <v>71</v>
      </c>
      <c r="M153" s="41" t="s">
        <v>71</v>
      </c>
      <c r="N153" s="41" t="s">
        <v>71</v>
      </c>
      <c r="O153" s="41" t="s">
        <v>71</v>
      </c>
      <c r="P153" s="41" t="s">
        <v>71</v>
      </c>
      <c r="Q153" s="41" t="s">
        <v>71</v>
      </c>
      <c r="R153" s="41" t="s">
        <v>71</v>
      </c>
      <c r="S153" s="41" t="s">
        <v>71</v>
      </c>
      <c r="T153" s="41" t="s">
        <v>71</v>
      </c>
      <c r="U153" s="41" t="s">
        <v>71</v>
      </c>
      <c r="V153" s="41" t="s">
        <v>71</v>
      </c>
      <c r="W153" s="41" t="s">
        <v>71</v>
      </c>
      <c r="X153" s="41" t="s">
        <v>71</v>
      </c>
      <c r="Y153" s="41" t="s">
        <v>71</v>
      </c>
      <c r="Z153" s="41" t="s">
        <v>71</v>
      </c>
      <c r="AA153" s="41" t="s">
        <v>71</v>
      </c>
      <c r="AB153" s="41" t="s">
        <v>71</v>
      </c>
      <c r="AC153" s="41" t="s">
        <v>71</v>
      </c>
      <c r="AD153" s="41" t="s">
        <v>71</v>
      </c>
      <c r="AE153" s="41" t="s">
        <v>71</v>
      </c>
      <c r="AF153" s="41" t="s">
        <v>71</v>
      </c>
      <c r="AG153" s="41" t="s">
        <v>71</v>
      </c>
      <c r="AH153" s="41" t="s">
        <v>71</v>
      </c>
      <c r="AI153" s="41" t="s">
        <v>71</v>
      </c>
      <c r="AJ153" s="41" t="s">
        <v>71</v>
      </c>
      <c r="AK153" s="41" t="s">
        <v>71</v>
      </c>
      <c r="AL153" s="41" t="s">
        <v>71</v>
      </c>
      <c r="AM153" s="41" t="s">
        <v>71</v>
      </c>
      <c r="AN153" s="41" t="s">
        <v>71</v>
      </c>
      <c r="AO153" s="41" t="s">
        <v>71</v>
      </c>
      <c r="AP153" s="41" t="s">
        <v>71</v>
      </c>
      <c r="AQ153" s="41" t="s">
        <v>71</v>
      </c>
      <c r="AR153" s="41" t="s">
        <v>71</v>
      </c>
      <c r="AS153" s="41" t="s">
        <v>71</v>
      </c>
      <c r="AT153" s="41" t="s">
        <v>71</v>
      </c>
      <c r="AU153" s="41" t="s">
        <v>71</v>
      </c>
      <c r="AV153" s="41" t="s">
        <v>71</v>
      </c>
      <c r="AW153" s="41" t="s">
        <v>71</v>
      </c>
      <c r="AX153" s="41" t="s">
        <v>71</v>
      </c>
      <c r="AY153" s="41" t="s">
        <v>71</v>
      </c>
      <c r="AZ153" s="41" t="s">
        <v>71</v>
      </c>
      <c r="BA153" s="41" t="s">
        <v>71</v>
      </c>
      <c r="BB153" s="41" t="s">
        <v>71</v>
      </c>
      <c r="BC153" s="41" t="s">
        <v>71</v>
      </c>
      <c r="BD153" s="41" t="s">
        <v>71</v>
      </c>
      <c r="BE153" s="41" t="s">
        <v>71</v>
      </c>
      <c r="BF153" s="41" t="s">
        <v>71</v>
      </c>
      <c r="BG153" s="41" t="s">
        <v>71</v>
      </c>
      <c r="BH153" s="41" t="s">
        <v>71</v>
      </c>
      <c r="BI153" s="41" t="s">
        <v>71</v>
      </c>
      <c r="BJ153" s="41" t="s">
        <v>71</v>
      </c>
      <c r="BK153" s="41" t="s">
        <v>71</v>
      </c>
      <c r="BL153" s="41" t="s">
        <v>71</v>
      </c>
      <c r="BM153" s="41" t="s">
        <v>71</v>
      </c>
      <c r="BN153" s="41" t="s">
        <v>71</v>
      </c>
      <c r="BO153" s="41" t="s">
        <v>71</v>
      </c>
      <c r="BP153" s="41" t="s">
        <v>71</v>
      </c>
      <c r="BQ153" s="41" t="s">
        <v>71</v>
      </c>
      <c r="BR153" s="41" t="s">
        <v>71</v>
      </c>
      <c r="BS153" s="41" t="s">
        <v>71</v>
      </c>
      <c r="BT153" s="41" t="s">
        <v>71</v>
      </c>
      <c r="BU153" s="41" t="s">
        <v>71</v>
      </c>
      <c r="BV153" s="41" t="s">
        <v>71</v>
      </c>
      <c r="BW153" s="41" t="s">
        <v>71</v>
      </c>
      <c r="BX153" s="41" t="s">
        <v>71</v>
      </c>
      <c r="BY153" s="41" t="s">
        <v>71</v>
      </c>
      <c r="BZ153" s="41" t="s">
        <v>71</v>
      </c>
      <c r="CA153" s="41" t="s">
        <v>71</v>
      </c>
      <c r="CB153" s="41" t="s">
        <v>71</v>
      </c>
      <c r="CC153" s="41" t="s">
        <v>71</v>
      </c>
      <c r="CD153" s="41" t="s">
        <v>71</v>
      </c>
      <c r="CE153" s="41" t="s">
        <v>71</v>
      </c>
      <c r="CF153" s="41" t="s">
        <v>71</v>
      </c>
      <c r="CG153" s="41" t="s">
        <v>71</v>
      </c>
      <c r="CH153" s="41" t="s">
        <v>71</v>
      </c>
      <c r="CI153" s="41" t="s">
        <v>71</v>
      </c>
      <c r="CJ153" s="41" t="s">
        <v>71</v>
      </c>
      <c r="CK153" s="41" t="s">
        <v>71</v>
      </c>
      <c r="CL153" s="41" t="s">
        <v>71</v>
      </c>
      <c r="CM153" s="41" t="s">
        <v>71</v>
      </c>
      <c r="CN153" s="41" t="s">
        <v>71</v>
      </c>
      <c r="CO153" s="41" t="s">
        <v>71</v>
      </c>
      <c r="CP153" s="41" t="s">
        <v>71</v>
      </c>
      <c r="CQ153" s="41" t="s">
        <v>71</v>
      </c>
      <c r="CR153" s="41" t="s">
        <v>71</v>
      </c>
      <c r="CS153" s="41" t="s">
        <v>71</v>
      </c>
      <c r="CT153" s="41" t="s">
        <v>71</v>
      </c>
      <c r="CU153" s="41" t="s">
        <v>71</v>
      </c>
      <c r="CV153" s="41" t="s">
        <v>71</v>
      </c>
      <c r="CW153" s="41" t="s">
        <v>71</v>
      </c>
      <c r="CX153" s="41" t="s">
        <v>71</v>
      </c>
      <c r="CY153" s="41" t="s">
        <v>71</v>
      </c>
      <c r="CZ153" s="41" t="s">
        <v>71</v>
      </c>
      <c r="DA153" s="41" t="s">
        <v>71</v>
      </c>
      <c r="DB153" s="41" t="s">
        <v>71</v>
      </c>
      <c r="DC153" s="41" t="s">
        <v>71</v>
      </c>
      <c r="DD153" s="41" t="s">
        <v>71</v>
      </c>
      <c r="DE153" s="41" t="s">
        <v>71</v>
      </c>
      <c r="DF153" s="41" t="s">
        <v>71</v>
      </c>
      <c r="DG153" s="41" t="s">
        <v>71</v>
      </c>
      <c r="DH153" s="41" t="s">
        <v>71</v>
      </c>
      <c r="DI153" s="41" t="s">
        <v>71</v>
      </c>
      <c r="DJ153" s="41" t="s">
        <v>71</v>
      </c>
      <c r="DK153" s="41" t="s">
        <v>71</v>
      </c>
      <c r="DL153" s="41" t="s">
        <v>71</v>
      </c>
      <c r="DM153" s="41" t="s">
        <v>71</v>
      </c>
      <c r="DN153" s="41" t="s">
        <v>71</v>
      </c>
      <c r="DO153" s="41" t="s">
        <v>71</v>
      </c>
      <c r="DP153" s="41" t="s">
        <v>71</v>
      </c>
      <c r="DQ153" s="41" t="s">
        <v>71</v>
      </c>
      <c r="DR153" s="41" t="s">
        <v>71</v>
      </c>
      <c r="DS153" s="41" t="s">
        <v>71</v>
      </c>
      <c r="DT153" s="41" t="s">
        <v>71</v>
      </c>
      <c r="DU153" s="41" t="s">
        <v>71</v>
      </c>
      <c r="DV153" s="41" t="s">
        <v>71</v>
      </c>
      <c r="DW153" s="41" t="s">
        <v>71</v>
      </c>
      <c r="DX153" s="41" t="s">
        <v>71</v>
      </c>
      <c r="DY153" s="41" t="s">
        <v>71</v>
      </c>
      <c r="DZ153" s="41" t="s">
        <v>71</v>
      </c>
      <c r="EA153" s="41" t="s">
        <v>71</v>
      </c>
      <c r="EB153" s="41" t="s">
        <v>71</v>
      </c>
      <c r="EC153" s="41" t="s">
        <v>71</v>
      </c>
      <c r="ED153" s="41" t="s">
        <v>71</v>
      </c>
      <c r="EE153" s="41" t="s">
        <v>71</v>
      </c>
      <c r="EF153" s="41" t="s">
        <v>71</v>
      </c>
      <c r="EG153" s="41" t="s">
        <v>71</v>
      </c>
      <c r="EH153" s="41" t="s">
        <v>71</v>
      </c>
      <c r="EI153" s="41" t="s">
        <v>71</v>
      </c>
      <c r="EJ153" s="41" t="s">
        <v>71</v>
      </c>
      <c r="EK153" s="41" t="s">
        <v>71</v>
      </c>
      <c r="EL153" s="41" t="s">
        <v>71</v>
      </c>
      <c r="EM153" s="41" t="s">
        <v>71</v>
      </c>
      <c r="EN153" s="41" t="s">
        <v>71</v>
      </c>
      <c r="EO153" s="41" t="s">
        <v>71</v>
      </c>
      <c r="EP153" s="41" t="s">
        <v>71</v>
      </c>
      <c r="EQ153" s="41" t="s">
        <v>71</v>
      </c>
      <c r="ER153" s="41" t="s">
        <v>71</v>
      </c>
      <c r="ES153" s="41" t="s">
        <v>71</v>
      </c>
      <c r="ET153" s="41" t="s">
        <v>71</v>
      </c>
      <c r="EU153" s="41" t="s">
        <v>71</v>
      </c>
      <c r="EV153" s="41" t="s">
        <v>71</v>
      </c>
      <c r="EW153" s="41" t="s">
        <v>71</v>
      </c>
      <c r="EX153" s="41" t="s">
        <v>71</v>
      </c>
      <c r="EY153" s="41" t="s">
        <v>71</v>
      </c>
      <c r="EZ153" s="41" t="s">
        <v>71</v>
      </c>
      <c r="FA153" s="41" t="s">
        <v>71</v>
      </c>
      <c r="FB153" s="41" t="s">
        <v>71</v>
      </c>
      <c r="FC153" s="41" t="s">
        <v>71</v>
      </c>
      <c r="FD153" s="41" t="s">
        <v>71</v>
      </c>
      <c r="FE153" s="41" t="s">
        <v>71</v>
      </c>
      <c r="FF153" s="41" t="s">
        <v>71</v>
      </c>
      <c r="FG153" s="41" t="s">
        <v>71</v>
      </c>
      <c r="FH153" s="41" t="s">
        <v>71</v>
      </c>
      <c r="FI153" s="41" t="s">
        <v>71</v>
      </c>
      <c r="FJ153" s="41" t="s">
        <v>71</v>
      </c>
      <c r="FK153" s="41" t="s">
        <v>71</v>
      </c>
      <c r="FL153" s="41" t="s">
        <v>71</v>
      </c>
      <c r="FM153" s="41" t="s">
        <v>71</v>
      </c>
      <c r="FN153" s="41" t="s">
        <v>71</v>
      </c>
      <c r="FO153" s="41" t="s">
        <v>71</v>
      </c>
      <c r="FP153" s="41" t="s">
        <v>71</v>
      </c>
      <c r="FQ153" s="41" t="s">
        <v>71</v>
      </c>
      <c r="FR153" s="41" t="s">
        <v>71</v>
      </c>
      <c r="FS153" s="41" t="s">
        <v>71</v>
      </c>
      <c r="FT153" s="41" t="s">
        <v>71</v>
      </c>
      <c r="FU153" s="41" t="s">
        <v>71</v>
      </c>
      <c r="FV153" s="41" t="s">
        <v>71</v>
      </c>
      <c r="FW153" s="41" t="s">
        <v>71</v>
      </c>
      <c r="FX153" s="41" t="s">
        <v>71</v>
      </c>
      <c r="FY153" s="41" t="s">
        <v>71</v>
      </c>
      <c r="FZ153" s="41" t="s">
        <v>71</v>
      </c>
      <c r="GA153" s="41" t="s">
        <v>71</v>
      </c>
      <c r="GB153" s="41" t="s">
        <v>71</v>
      </c>
      <c r="GC153" s="41" t="s">
        <v>71</v>
      </c>
      <c r="GD153" s="41" t="s">
        <v>71</v>
      </c>
      <c r="GE153" s="41" t="s">
        <v>71</v>
      </c>
      <c r="GF153" s="41" t="s">
        <v>71</v>
      </c>
      <c r="GG153" s="41" t="s">
        <v>71</v>
      </c>
      <c r="GH153" s="41" t="s">
        <v>71</v>
      </c>
      <c r="GI153" s="41" t="s">
        <v>71</v>
      </c>
      <c r="GJ153" s="41" t="s">
        <v>71</v>
      </c>
      <c r="GK153" s="41" t="s">
        <v>71</v>
      </c>
      <c r="GL153" s="41" t="s">
        <v>71</v>
      </c>
      <c r="GM153" s="41" t="s">
        <v>71</v>
      </c>
      <c r="GN153" s="41" t="s">
        <v>71</v>
      </c>
      <c r="GO153" s="41" t="s">
        <v>71</v>
      </c>
      <c r="GP153" s="41" t="s">
        <v>71</v>
      </c>
      <c r="GQ153" s="41" t="s">
        <v>71</v>
      </c>
      <c r="GR153" s="41" t="s">
        <v>71</v>
      </c>
      <c r="GS153" s="41" t="s">
        <v>71</v>
      </c>
      <c r="GT153" s="41" t="s">
        <v>71</v>
      </c>
      <c r="GU153" s="41" t="s">
        <v>71</v>
      </c>
      <c r="GV153" s="41" t="s">
        <v>71</v>
      </c>
      <c r="GW153" s="41" t="s">
        <v>71</v>
      </c>
      <c r="GX153" s="41" t="s">
        <v>71</v>
      </c>
      <c r="GY153" s="41" t="s">
        <v>71</v>
      </c>
      <c r="GZ153" s="41" t="s">
        <v>71</v>
      </c>
      <c r="HA153" s="41" t="s">
        <v>71</v>
      </c>
      <c r="HB153" s="41" t="s">
        <v>71</v>
      </c>
      <c r="HC153" s="41" t="s">
        <v>71</v>
      </c>
      <c r="HD153" s="41" t="s">
        <v>71</v>
      </c>
      <c r="HE153" s="41" t="s">
        <v>71</v>
      </c>
      <c r="HF153" s="41" t="s">
        <v>71</v>
      </c>
      <c r="HG153" s="41" t="s">
        <v>71</v>
      </c>
      <c r="HH153" s="41" t="s">
        <v>71</v>
      </c>
      <c r="HI153" s="41" t="s">
        <v>71</v>
      </c>
      <c r="HJ153" s="41" t="s">
        <v>71</v>
      </c>
      <c r="HK153" s="41" t="s">
        <v>71</v>
      </c>
      <c r="HL153" s="41" t="s">
        <v>71</v>
      </c>
      <c r="HM153" s="41" t="s">
        <v>71</v>
      </c>
      <c r="HN153" s="41" t="s">
        <v>71</v>
      </c>
      <c r="HO153" s="41" t="s">
        <v>71</v>
      </c>
      <c r="HP153" s="41" t="s">
        <v>71</v>
      </c>
      <c r="HQ153" s="41" t="s">
        <v>71</v>
      </c>
    </row>
    <row r="154" spans="1:225" hidden="1">
      <c r="A154" s="63"/>
      <c r="B154" s="38"/>
      <c r="C154" s="39" t="s">
        <v>72</v>
      </c>
      <c r="D154" s="17" t="s">
        <v>72</v>
      </c>
      <c r="E154" s="17" t="s">
        <v>72</v>
      </c>
      <c r="F154" s="17" t="s">
        <v>72</v>
      </c>
      <c r="G154" s="17" t="s">
        <v>72</v>
      </c>
      <c r="H154" s="17" t="s">
        <v>72</v>
      </c>
      <c r="I154" s="17" t="s">
        <v>72</v>
      </c>
      <c r="J154" s="17" t="s">
        <v>72</v>
      </c>
      <c r="K154" s="17" t="s">
        <v>72</v>
      </c>
      <c r="L154" s="17" t="s">
        <v>72</v>
      </c>
      <c r="M154" s="17" t="s">
        <v>72</v>
      </c>
      <c r="N154" s="17" t="s">
        <v>72</v>
      </c>
      <c r="O154" s="17" t="s">
        <v>72</v>
      </c>
      <c r="P154" s="17" t="s">
        <v>72</v>
      </c>
      <c r="Q154" s="17" t="s">
        <v>72</v>
      </c>
      <c r="R154" s="17" t="s">
        <v>72</v>
      </c>
      <c r="S154" s="17" t="s">
        <v>72</v>
      </c>
      <c r="T154" s="17" t="s">
        <v>72</v>
      </c>
      <c r="U154" s="17" t="s">
        <v>72</v>
      </c>
      <c r="V154" s="17" t="s">
        <v>72</v>
      </c>
      <c r="W154" s="17" t="s">
        <v>72</v>
      </c>
      <c r="X154" s="17" t="s">
        <v>72</v>
      </c>
      <c r="Y154" s="17" t="s">
        <v>72</v>
      </c>
      <c r="Z154" s="17" t="s">
        <v>72</v>
      </c>
      <c r="AA154" s="17" t="s">
        <v>72</v>
      </c>
      <c r="AB154" s="17" t="s">
        <v>72</v>
      </c>
      <c r="AC154" s="17" t="s">
        <v>72</v>
      </c>
      <c r="AD154" s="17" t="s">
        <v>72</v>
      </c>
      <c r="AE154" s="17" t="s">
        <v>72</v>
      </c>
      <c r="AF154" s="17" t="s">
        <v>72</v>
      </c>
      <c r="AG154" s="17" t="s">
        <v>72</v>
      </c>
      <c r="AH154" s="17" t="s">
        <v>72</v>
      </c>
      <c r="AI154" s="17" t="s">
        <v>72</v>
      </c>
      <c r="AJ154" s="17" t="s">
        <v>72</v>
      </c>
      <c r="AK154" s="17" t="s">
        <v>72</v>
      </c>
      <c r="AL154" s="17" t="s">
        <v>72</v>
      </c>
      <c r="AM154" s="17" t="s">
        <v>72</v>
      </c>
      <c r="AN154" s="17" t="s">
        <v>72</v>
      </c>
      <c r="AO154" s="17" t="s">
        <v>72</v>
      </c>
      <c r="AP154" s="17" t="s">
        <v>72</v>
      </c>
      <c r="AQ154" s="17" t="s">
        <v>72</v>
      </c>
      <c r="AR154" s="17" t="s">
        <v>72</v>
      </c>
      <c r="AS154" s="17" t="s">
        <v>72</v>
      </c>
      <c r="AT154" s="17" t="s">
        <v>72</v>
      </c>
      <c r="AU154" s="17" t="s">
        <v>72</v>
      </c>
      <c r="AV154" s="17" t="s">
        <v>72</v>
      </c>
      <c r="AW154" s="17" t="s">
        <v>72</v>
      </c>
      <c r="AX154" s="17" t="s">
        <v>72</v>
      </c>
      <c r="AY154" s="17" t="s">
        <v>72</v>
      </c>
      <c r="AZ154" s="17" t="s">
        <v>72</v>
      </c>
      <c r="BA154" s="17" t="s">
        <v>72</v>
      </c>
      <c r="BB154" s="17" t="s">
        <v>72</v>
      </c>
      <c r="BC154" s="17" t="s">
        <v>72</v>
      </c>
      <c r="BD154" s="17" t="s">
        <v>72</v>
      </c>
      <c r="BE154" s="17" t="s">
        <v>72</v>
      </c>
      <c r="BF154" s="17" t="s">
        <v>72</v>
      </c>
      <c r="BG154" s="17" t="s">
        <v>72</v>
      </c>
      <c r="BH154" s="17" t="s">
        <v>72</v>
      </c>
      <c r="BI154" s="17" t="s">
        <v>72</v>
      </c>
      <c r="BJ154" s="17" t="s">
        <v>72</v>
      </c>
      <c r="BK154" s="17" t="s">
        <v>72</v>
      </c>
      <c r="BL154" s="17" t="s">
        <v>72</v>
      </c>
      <c r="BM154" s="17" t="s">
        <v>72</v>
      </c>
      <c r="BN154" s="17" t="s">
        <v>72</v>
      </c>
      <c r="BO154" s="17" t="s">
        <v>72</v>
      </c>
      <c r="BP154" s="17" t="s">
        <v>72</v>
      </c>
      <c r="BQ154" s="17" t="s">
        <v>72</v>
      </c>
      <c r="BR154" s="17" t="s">
        <v>72</v>
      </c>
      <c r="BS154" s="17" t="s">
        <v>72</v>
      </c>
      <c r="BT154" s="17" t="s">
        <v>72</v>
      </c>
      <c r="BU154" s="17" t="s">
        <v>72</v>
      </c>
      <c r="BV154" s="17" t="s">
        <v>72</v>
      </c>
      <c r="BW154" s="17" t="s">
        <v>72</v>
      </c>
      <c r="BX154" s="17" t="s">
        <v>72</v>
      </c>
      <c r="BY154" s="17" t="s">
        <v>72</v>
      </c>
      <c r="BZ154" s="17" t="s">
        <v>72</v>
      </c>
      <c r="CA154" s="17" t="s">
        <v>72</v>
      </c>
      <c r="CB154" s="17" t="s">
        <v>72</v>
      </c>
      <c r="CC154" s="17" t="s">
        <v>72</v>
      </c>
      <c r="CD154" s="17" t="s">
        <v>72</v>
      </c>
      <c r="CE154" s="17" t="s">
        <v>72</v>
      </c>
      <c r="CF154" s="17" t="s">
        <v>72</v>
      </c>
      <c r="CG154" s="17" t="s">
        <v>72</v>
      </c>
      <c r="CH154" s="17" t="s">
        <v>72</v>
      </c>
      <c r="CI154" s="17" t="s">
        <v>72</v>
      </c>
      <c r="CJ154" s="17" t="s">
        <v>72</v>
      </c>
      <c r="CK154" s="17" t="s">
        <v>72</v>
      </c>
      <c r="CL154" s="17" t="s">
        <v>72</v>
      </c>
      <c r="CM154" s="17" t="s">
        <v>72</v>
      </c>
      <c r="CN154" s="17" t="s">
        <v>72</v>
      </c>
      <c r="CO154" s="17" t="s">
        <v>72</v>
      </c>
      <c r="CP154" s="17" t="s">
        <v>72</v>
      </c>
      <c r="CQ154" s="17" t="s">
        <v>72</v>
      </c>
      <c r="CR154" s="17" t="s">
        <v>72</v>
      </c>
      <c r="CS154" s="17" t="s">
        <v>72</v>
      </c>
      <c r="CT154" s="17" t="s">
        <v>72</v>
      </c>
      <c r="CU154" s="17" t="s">
        <v>72</v>
      </c>
      <c r="CV154" s="17" t="s">
        <v>72</v>
      </c>
      <c r="CW154" s="17" t="s">
        <v>72</v>
      </c>
      <c r="CX154" s="17" t="s">
        <v>72</v>
      </c>
      <c r="CY154" s="17" t="s">
        <v>72</v>
      </c>
      <c r="CZ154" s="17" t="s">
        <v>72</v>
      </c>
      <c r="DA154" s="17" t="s">
        <v>72</v>
      </c>
      <c r="DB154" s="17" t="s">
        <v>72</v>
      </c>
      <c r="DC154" s="17" t="s">
        <v>72</v>
      </c>
      <c r="DD154" s="17" t="s">
        <v>72</v>
      </c>
      <c r="DE154" s="17" t="s">
        <v>72</v>
      </c>
      <c r="DF154" s="17" t="s">
        <v>72</v>
      </c>
      <c r="DG154" s="17" t="s">
        <v>72</v>
      </c>
      <c r="DH154" s="17" t="s">
        <v>72</v>
      </c>
      <c r="DI154" s="17" t="s">
        <v>72</v>
      </c>
      <c r="DJ154" s="17" t="s">
        <v>72</v>
      </c>
      <c r="DK154" s="17" t="s">
        <v>72</v>
      </c>
      <c r="DL154" s="17" t="s">
        <v>72</v>
      </c>
      <c r="DM154" s="17" t="s">
        <v>72</v>
      </c>
      <c r="DN154" s="17" t="s">
        <v>72</v>
      </c>
      <c r="DO154" s="17" t="s">
        <v>72</v>
      </c>
      <c r="DP154" s="17" t="s">
        <v>72</v>
      </c>
      <c r="DQ154" s="17" t="s">
        <v>72</v>
      </c>
      <c r="DR154" s="17" t="s">
        <v>72</v>
      </c>
      <c r="DS154" s="17" t="s">
        <v>72</v>
      </c>
      <c r="DT154" s="17" t="s">
        <v>72</v>
      </c>
      <c r="DU154" s="17" t="s">
        <v>72</v>
      </c>
      <c r="DV154" s="17" t="s">
        <v>72</v>
      </c>
      <c r="DW154" s="17" t="s">
        <v>72</v>
      </c>
      <c r="DX154" s="17" t="s">
        <v>72</v>
      </c>
      <c r="DY154" s="17" t="s">
        <v>72</v>
      </c>
      <c r="DZ154" s="17" t="s">
        <v>72</v>
      </c>
      <c r="EA154" s="17" t="s">
        <v>72</v>
      </c>
      <c r="EB154" s="17" t="s">
        <v>72</v>
      </c>
      <c r="EC154" s="17" t="s">
        <v>72</v>
      </c>
      <c r="ED154" s="17" t="s">
        <v>72</v>
      </c>
      <c r="EE154" s="17" t="s">
        <v>72</v>
      </c>
      <c r="EF154" s="17" t="s">
        <v>72</v>
      </c>
      <c r="EG154" s="17" t="s">
        <v>72</v>
      </c>
      <c r="EH154" s="17" t="s">
        <v>72</v>
      </c>
      <c r="EI154" s="17" t="s">
        <v>72</v>
      </c>
      <c r="EJ154" s="17" t="s">
        <v>72</v>
      </c>
      <c r="EK154" s="17" t="s">
        <v>72</v>
      </c>
      <c r="EL154" s="17" t="s">
        <v>72</v>
      </c>
      <c r="EM154" s="17" t="s">
        <v>72</v>
      </c>
      <c r="EN154" s="17" t="s">
        <v>72</v>
      </c>
      <c r="EO154" s="17" t="s">
        <v>72</v>
      </c>
      <c r="EP154" s="17" t="s">
        <v>72</v>
      </c>
      <c r="EQ154" s="17" t="s">
        <v>72</v>
      </c>
      <c r="ER154" s="17" t="s">
        <v>72</v>
      </c>
      <c r="ES154" s="17" t="s">
        <v>72</v>
      </c>
      <c r="ET154" s="17" t="s">
        <v>72</v>
      </c>
      <c r="EU154" s="17" t="s">
        <v>72</v>
      </c>
      <c r="EV154" s="17" t="s">
        <v>72</v>
      </c>
      <c r="EW154" s="17" t="s">
        <v>72</v>
      </c>
      <c r="EX154" s="17" t="s">
        <v>72</v>
      </c>
      <c r="EY154" s="17" t="s">
        <v>72</v>
      </c>
      <c r="EZ154" s="17" t="s">
        <v>72</v>
      </c>
      <c r="FA154" s="17" t="s">
        <v>72</v>
      </c>
      <c r="FB154" s="17" t="s">
        <v>72</v>
      </c>
      <c r="FC154" s="17" t="s">
        <v>72</v>
      </c>
      <c r="FD154" s="17" t="s">
        <v>72</v>
      </c>
      <c r="FE154" s="17" t="s">
        <v>72</v>
      </c>
      <c r="FF154" s="17" t="s">
        <v>72</v>
      </c>
      <c r="FG154" s="17" t="s">
        <v>72</v>
      </c>
      <c r="FH154" s="17" t="s">
        <v>72</v>
      </c>
      <c r="FI154" s="17" t="s">
        <v>72</v>
      </c>
      <c r="FJ154" s="17" t="s">
        <v>72</v>
      </c>
      <c r="FK154" s="17" t="s">
        <v>72</v>
      </c>
      <c r="FL154" s="17" t="s">
        <v>72</v>
      </c>
      <c r="FM154" s="17" t="s">
        <v>72</v>
      </c>
      <c r="FN154" s="17" t="s">
        <v>72</v>
      </c>
      <c r="FO154" s="17" t="s">
        <v>72</v>
      </c>
      <c r="FP154" s="17" t="s">
        <v>72</v>
      </c>
      <c r="FQ154" s="17" t="s">
        <v>72</v>
      </c>
      <c r="FR154" s="17" t="s">
        <v>72</v>
      </c>
      <c r="FS154" s="17" t="s">
        <v>72</v>
      </c>
      <c r="FT154" s="17" t="s">
        <v>72</v>
      </c>
      <c r="FU154" s="17" t="s">
        <v>72</v>
      </c>
      <c r="FV154" s="17" t="s">
        <v>72</v>
      </c>
      <c r="FW154" s="17" t="s">
        <v>72</v>
      </c>
      <c r="FX154" s="17" t="s">
        <v>72</v>
      </c>
      <c r="FY154" s="17" t="s">
        <v>72</v>
      </c>
      <c r="FZ154" s="17" t="s">
        <v>72</v>
      </c>
      <c r="GA154" s="17" t="s">
        <v>72</v>
      </c>
      <c r="GB154" s="17" t="s">
        <v>72</v>
      </c>
      <c r="GC154" s="17" t="s">
        <v>72</v>
      </c>
      <c r="GD154" s="17" t="s">
        <v>72</v>
      </c>
      <c r="GE154" s="17" t="s">
        <v>72</v>
      </c>
      <c r="GF154" s="17" t="s">
        <v>72</v>
      </c>
      <c r="GG154" s="17" t="s">
        <v>72</v>
      </c>
      <c r="GH154" s="17" t="s">
        <v>72</v>
      </c>
      <c r="GI154" s="17" t="s">
        <v>72</v>
      </c>
      <c r="GJ154" s="17" t="s">
        <v>72</v>
      </c>
      <c r="GK154" s="17" t="s">
        <v>72</v>
      </c>
      <c r="GL154" s="17" t="s">
        <v>72</v>
      </c>
      <c r="GM154" s="17" t="s">
        <v>72</v>
      </c>
      <c r="GN154" s="17" t="s">
        <v>72</v>
      </c>
      <c r="GO154" s="17" t="s">
        <v>72</v>
      </c>
      <c r="GP154" s="17" t="s">
        <v>72</v>
      </c>
      <c r="GQ154" s="17" t="s">
        <v>72</v>
      </c>
      <c r="GR154" s="17" t="s">
        <v>72</v>
      </c>
      <c r="GS154" s="17" t="s">
        <v>72</v>
      </c>
      <c r="GT154" s="17" t="s">
        <v>72</v>
      </c>
      <c r="GU154" s="17" t="s">
        <v>72</v>
      </c>
      <c r="GV154" s="17" t="s">
        <v>72</v>
      </c>
      <c r="GW154" s="17" t="s">
        <v>72</v>
      </c>
      <c r="GX154" s="17" t="s">
        <v>72</v>
      </c>
      <c r="GY154" s="17" t="s">
        <v>72</v>
      </c>
      <c r="GZ154" s="17" t="s">
        <v>72</v>
      </c>
      <c r="HA154" s="17" t="s">
        <v>72</v>
      </c>
      <c r="HB154" s="17" t="s">
        <v>72</v>
      </c>
      <c r="HC154" s="17" t="s">
        <v>72</v>
      </c>
      <c r="HD154" s="17" t="s">
        <v>72</v>
      </c>
      <c r="HE154" s="17" t="s">
        <v>72</v>
      </c>
      <c r="HF154" s="17" t="s">
        <v>72</v>
      </c>
      <c r="HG154" s="17" t="s">
        <v>72</v>
      </c>
      <c r="HH154" s="17" t="s">
        <v>72</v>
      </c>
      <c r="HI154" s="17" t="s">
        <v>72</v>
      </c>
      <c r="HJ154" s="17" t="s">
        <v>72</v>
      </c>
      <c r="HK154" s="17" t="s">
        <v>72</v>
      </c>
      <c r="HL154" s="17" t="s">
        <v>72</v>
      </c>
      <c r="HM154" s="17" t="s">
        <v>72</v>
      </c>
      <c r="HN154" s="17" t="s">
        <v>72</v>
      </c>
      <c r="HO154" s="17" t="s">
        <v>72</v>
      </c>
      <c r="HP154" s="17" t="s">
        <v>72</v>
      </c>
      <c r="HQ154" s="17" t="s">
        <v>72</v>
      </c>
    </row>
    <row r="155" spans="1:225" hidden="1">
      <c r="A155" s="66"/>
      <c r="B155" s="40">
        <v>331000</v>
      </c>
      <c r="C155" s="32" t="s">
        <v>73</v>
      </c>
      <c r="D155" s="41" t="s">
        <v>73</v>
      </c>
      <c r="E155" s="41" t="s">
        <v>73</v>
      </c>
      <c r="F155" s="41" t="s">
        <v>73</v>
      </c>
      <c r="G155" s="41" t="s">
        <v>73</v>
      </c>
      <c r="H155" s="41" t="s">
        <v>73</v>
      </c>
      <c r="I155" s="41" t="s">
        <v>73</v>
      </c>
      <c r="J155" s="41" t="s">
        <v>73</v>
      </c>
      <c r="K155" s="41" t="s">
        <v>73</v>
      </c>
      <c r="L155" s="41" t="s">
        <v>73</v>
      </c>
      <c r="M155" s="41" t="s">
        <v>73</v>
      </c>
      <c r="N155" s="41" t="s">
        <v>73</v>
      </c>
      <c r="O155" s="41" t="s">
        <v>73</v>
      </c>
      <c r="P155" s="41" t="s">
        <v>73</v>
      </c>
      <c r="Q155" s="41" t="s">
        <v>73</v>
      </c>
      <c r="R155" s="41" t="s">
        <v>73</v>
      </c>
      <c r="S155" s="41" t="s">
        <v>73</v>
      </c>
      <c r="T155" s="41" t="s">
        <v>73</v>
      </c>
      <c r="U155" s="41" t="s">
        <v>73</v>
      </c>
      <c r="V155" s="41" t="s">
        <v>73</v>
      </c>
      <c r="W155" s="41" t="s">
        <v>73</v>
      </c>
      <c r="X155" s="41" t="s">
        <v>73</v>
      </c>
      <c r="Y155" s="41" t="s">
        <v>73</v>
      </c>
      <c r="Z155" s="41" t="s">
        <v>73</v>
      </c>
      <c r="AA155" s="41" t="s">
        <v>73</v>
      </c>
      <c r="AB155" s="41" t="s">
        <v>73</v>
      </c>
      <c r="AC155" s="41" t="s">
        <v>73</v>
      </c>
      <c r="AD155" s="41" t="s">
        <v>73</v>
      </c>
      <c r="AE155" s="41" t="s">
        <v>73</v>
      </c>
      <c r="AF155" s="41" t="s">
        <v>73</v>
      </c>
      <c r="AG155" s="41" t="s">
        <v>73</v>
      </c>
      <c r="AH155" s="41" t="s">
        <v>73</v>
      </c>
      <c r="AI155" s="41" t="s">
        <v>73</v>
      </c>
      <c r="AJ155" s="41" t="s">
        <v>73</v>
      </c>
      <c r="AK155" s="41" t="s">
        <v>73</v>
      </c>
      <c r="AL155" s="41" t="s">
        <v>73</v>
      </c>
      <c r="AM155" s="41" t="s">
        <v>73</v>
      </c>
      <c r="AN155" s="41" t="s">
        <v>73</v>
      </c>
      <c r="AO155" s="41" t="s">
        <v>73</v>
      </c>
      <c r="AP155" s="41" t="s">
        <v>73</v>
      </c>
      <c r="AQ155" s="41" t="s">
        <v>73</v>
      </c>
      <c r="AR155" s="41" t="s">
        <v>73</v>
      </c>
      <c r="AS155" s="41" t="s">
        <v>73</v>
      </c>
      <c r="AT155" s="41" t="s">
        <v>73</v>
      </c>
      <c r="AU155" s="41" t="s">
        <v>73</v>
      </c>
      <c r="AV155" s="41" t="s">
        <v>73</v>
      </c>
      <c r="AW155" s="41" t="s">
        <v>73</v>
      </c>
      <c r="AX155" s="41" t="s">
        <v>73</v>
      </c>
      <c r="AY155" s="41" t="s">
        <v>73</v>
      </c>
      <c r="AZ155" s="41" t="s">
        <v>73</v>
      </c>
      <c r="BA155" s="41" t="s">
        <v>73</v>
      </c>
      <c r="BB155" s="41" t="s">
        <v>73</v>
      </c>
      <c r="BC155" s="41" t="s">
        <v>73</v>
      </c>
      <c r="BD155" s="41" t="s">
        <v>73</v>
      </c>
      <c r="BE155" s="41" t="s">
        <v>73</v>
      </c>
      <c r="BF155" s="41" t="s">
        <v>73</v>
      </c>
      <c r="BG155" s="41" t="s">
        <v>73</v>
      </c>
      <c r="BH155" s="41" t="s">
        <v>73</v>
      </c>
      <c r="BI155" s="41" t="s">
        <v>73</v>
      </c>
      <c r="BJ155" s="41" t="s">
        <v>73</v>
      </c>
      <c r="BK155" s="41" t="s">
        <v>73</v>
      </c>
      <c r="BL155" s="41" t="s">
        <v>73</v>
      </c>
      <c r="BM155" s="41" t="s">
        <v>73</v>
      </c>
      <c r="BN155" s="41" t="s">
        <v>73</v>
      </c>
      <c r="BO155" s="41" t="s">
        <v>73</v>
      </c>
      <c r="BP155" s="41" t="s">
        <v>73</v>
      </c>
      <c r="BQ155" s="41" t="s">
        <v>73</v>
      </c>
      <c r="BR155" s="41" t="s">
        <v>73</v>
      </c>
      <c r="BS155" s="41" t="s">
        <v>73</v>
      </c>
      <c r="BT155" s="41" t="s">
        <v>73</v>
      </c>
      <c r="BU155" s="41" t="s">
        <v>73</v>
      </c>
      <c r="BV155" s="41" t="s">
        <v>73</v>
      </c>
      <c r="BW155" s="41" t="s">
        <v>73</v>
      </c>
      <c r="BX155" s="41" t="s">
        <v>73</v>
      </c>
      <c r="BY155" s="41" t="s">
        <v>73</v>
      </c>
      <c r="BZ155" s="41" t="s">
        <v>73</v>
      </c>
      <c r="CA155" s="41" t="s">
        <v>73</v>
      </c>
      <c r="CB155" s="41" t="s">
        <v>73</v>
      </c>
      <c r="CC155" s="41" t="s">
        <v>73</v>
      </c>
      <c r="CD155" s="41" t="s">
        <v>73</v>
      </c>
      <c r="CE155" s="41" t="s">
        <v>73</v>
      </c>
      <c r="CF155" s="41" t="s">
        <v>73</v>
      </c>
      <c r="CG155" s="41" t="s">
        <v>73</v>
      </c>
      <c r="CH155" s="41" t="s">
        <v>73</v>
      </c>
      <c r="CI155" s="41" t="s">
        <v>73</v>
      </c>
      <c r="CJ155" s="41" t="s">
        <v>73</v>
      </c>
      <c r="CK155" s="41" t="s">
        <v>73</v>
      </c>
      <c r="CL155" s="41" t="s">
        <v>73</v>
      </c>
      <c r="CM155" s="41" t="s">
        <v>73</v>
      </c>
      <c r="CN155" s="41" t="s">
        <v>73</v>
      </c>
      <c r="CO155" s="41" t="s">
        <v>73</v>
      </c>
      <c r="CP155" s="41" t="s">
        <v>73</v>
      </c>
      <c r="CQ155" s="41" t="s">
        <v>73</v>
      </c>
      <c r="CR155" s="41" t="s">
        <v>73</v>
      </c>
      <c r="CS155" s="41" t="s">
        <v>73</v>
      </c>
      <c r="CT155" s="41" t="s">
        <v>73</v>
      </c>
      <c r="CU155" s="41" t="s">
        <v>73</v>
      </c>
      <c r="CV155" s="41" t="s">
        <v>73</v>
      </c>
      <c r="CW155" s="41" t="s">
        <v>73</v>
      </c>
      <c r="CX155" s="41" t="s">
        <v>73</v>
      </c>
      <c r="CY155" s="41" t="s">
        <v>73</v>
      </c>
      <c r="CZ155" s="41" t="s">
        <v>73</v>
      </c>
      <c r="DA155" s="41" t="s">
        <v>73</v>
      </c>
      <c r="DB155" s="41" t="s">
        <v>73</v>
      </c>
      <c r="DC155" s="41" t="s">
        <v>73</v>
      </c>
      <c r="DD155" s="41" t="s">
        <v>73</v>
      </c>
      <c r="DE155" s="41" t="s">
        <v>73</v>
      </c>
      <c r="DF155" s="41" t="s">
        <v>73</v>
      </c>
      <c r="DG155" s="41" t="s">
        <v>73</v>
      </c>
      <c r="DH155" s="41" t="s">
        <v>73</v>
      </c>
      <c r="DI155" s="41" t="s">
        <v>73</v>
      </c>
      <c r="DJ155" s="41" t="s">
        <v>73</v>
      </c>
      <c r="DK155" s="41" t="s">
        <v>73</v>
      </c>
      <c r="DL155" s="41" t="s">
        <v>73</v>
      </c>
      <c r="DM155" s="41" t="s">
        <v>73</v>
      </c>
      <c r="DN155" s="41" t="s">
        <v>73</v>
      </c>
      <c r="DO155" s="41" t="s">
        <v>73</v>
      </c>
      <c r="DP155" s="41" t="s">
        <v>73</v>
      </c>
      <c r="DQ155" s="41" t="s">
        <v>73</v>
      </c>
      <c r="DR155" s="41" t="s">
        <v>73</v>
      </c>
      <c r="DS155" s="41" t="s">
        <v>73</v>
      </c>
      <c r="DT155" s="41" t="s">
        <v>73</v>
      </c>
      <c r="DU155" s="41" t="s">
        <v>73</v>
      </c>
      <c r="DV155" s="41" t="s">
        <v>73</v>
      </c>
      <c r="DW155" s="41" t="s">
        <v>73</v>
      </c>
      <c r="DX155" s="41" t="s">
        <v>73</v>
      </c>
      <c r="DY155" s="41" t="s">
        <v>73</v>
      </c>
      <c r="DZ155" s="41" t="s">
        <v>73</v>
      </c>
      <c r="EA155" s="41" t="s">
        <v>73</v>
      </c>
      <c r="EB155" s="41" t="s">
        <v>73</v>
      </c>
      <c r="EC155" s="41" t="s">
        <v>73</v>
      </c>
      <c r="ED155" s="41" t="s">
        <v>73</v>
      </c>
      <c r="EE155" s="41" t="s">
        <v>73</v>
      </c>
      <c r="EF155" s="41" t="s">
        <v>73</v>
      </c>
      <c r="EG155" s="41" t="s">
        <v>73</v>
      </c>
      <c r="EH155" s="41" t="s">
        <v>73</v>
      </c>
      <c r="EI155" s="41" t="s">
        <v>73</v>
      </c>
      <c r="EJ155" s="41" t="s">
        <v>73</v>
      </c>
      <c r="EK155" s="41" t="s">
        <v>73</v>
      </c>
      <c r="EL155" s="41" t="s">
        <v>73</v>
      </c>
      <c r="EM155" s="41" t="s">
        <v>73</v>
      </c>
      <c r="EN155" s="41" t="s">
        <v>73</v>
      </c>
      <c r="EO155" s="41" t="s">
        <v>73</v>
      </c>
      <c r="EP155" s="41" t="s">
        <v>73</v>
      </c>
      <c r="EQ155" s="41" t="s">
        <v>73</v>
      </c>
      <c r="ER155" s="41" t="s">
        <v>73</v>
      </c>
      <c r="ES155" s="41" t="s">
        <v>73</v>
      </c>
      <c r="ET155" s="41" t="s">
        <v>73</v>
      </c>
      <c r="EU155" s="41" t="s">
        <v>73</v>
      </c>
      <c r="EV155" s="41" t="s">
        <v>73</v>
      </c>
      <c r="EW155" s="41" t="s">
        <v>73</v>
      </c>
      <c r="EX155" s="41" t="s">
        <v>73</v>
      </c>
      <c r="EY155" s="41" t="s">
        <v>73</v>
      </c>
      <c r="EZ155" s="41" t="s">
        <v>73</v>
      </c>
      <c r="FA155" s="41" t="s">
        <v>73</v>
      </c>
      <c r="FB155" s="41" t="s">
        <v>73</v>
      </c>
      <c r="FC155" s="41" t="s">
        <v>73</v>
      </c>
      <c r="FD155" s="41" t="s">
        <v>73</v>
      </c>
      <c r="FE155" s="41" t="s">
        <v>73</v>
      </c>
      <c r="FF155" s="41" t="s">
        <v>73</v>
      </c>
      <c r="FG155" s="41" t="s">
        <v>73</v>
      </c>
      <c r="FH155" s="41" t="s">
        <v>73</v>
      </c>
      <c r="FI155" s="41" t="s">
        <v>73</v>
      </c>
      <c r="FJ155" s="41" t="s">
        <v>73</v>
      </c>
      <c r="FK155" s="41" t="s">
        <v>73</v>
      </c>
      <c r="FL155" s="41" t="s">
        <v>73</v>
      </c>
      <c r="FM155" s="41" t="s">
        <v>73</v>
      </c>
      <c r="FN155" s="41" t="s">
        <v>73</v>
      </c>
      <c r="FO155" s="41" t="s">
        <v>73</v>
      </c>
      <c r="FP155" s="41" t="s">
        <v>73</v>
      </c>
      <c r="FQ155" s="41" t="s">
        <v>73</v>
      </c>
      <c r="FR155" s="41" t="s">
        <v>73</v>
      </c>
      <c r="FS155" s="41" t="s">
        <v>73</v>
      </c>
      <c r="FT155" s="41" t="s">
        <v>73</v>
      </c>
      <c r="FU155" s="41" t="s">
        <v>73</v>
      </c>
      <c r="FV155" s="41" t="s">
        <v>73</v>
      </c>
      <c r="FW155" s="41" t="s">
        <v>73</v>
      </c>
      <c r="FX155" s="41" t="s">
        <v>73</v>
      </c>
      <c r="FY155" s="41" t="s">
        <v>73</v>
      </c>
      <c r="FZ155" s="41" t="s">
        <v>73</v>
      </c>
      <c r="GA155" s="41" t="s">
        <v>73</v>
      </c>
      <c r="GB155" s="41" t="s">
        <v>73</v>
      </c>
      <c r="GC155" s="41" t="s">
        <v>73</v>
      </c>
      <c r="GD155" s="41" t="s">
        <v>73</v>
      </c>
      <c r="GE155" s="41" t="s">
        <v>73</v>
      </c>
      <c r="GF155" s="41" t="s">
        <v>73</v>
      </c>
      <c r="GG155" s="41" t="s">
        <v>73</v>
      </c>
      <c r="GH155" s="41" t="s">
        <v>73</v>
      </c>
      <c r="GI155" s="41" t="s">
        <v>73</v>
      </c>
      <c r="GJ155" s="41" t="s">
        <v>73</v>
      </c>
      <c r="GK155" s="41" t="s">
        <v>73</v>
      </c>
      <c r="GL155" s="41" t="s">
        <v>73</v>
      </c>
      <c r="GM155" s="41" t="s">
        <v>73</v>
      </c>
      <c r="GN155" s="41" t="s">
        <v>73</v>
      </c>
      <c r="GO155" s="41" t="s">
        <v>73</v>
      </c>
      <c r="GP155" s="41" t="s">
        <v>73</v>
      </c>
      <c r="GQ155" s="41" t="s">
        <v>73</v>
      </c>
      <c r="GR155" s="41" t="s">
        <v>73</v>
      </c>
      <c r="GS155" s="41" t="s">
        <v>73</v>
      </c>
      <c r="GT155" s="41" t="s">
        <v>73</v>
      </c>
      <c r="GU155" s="41" t="s">
        <v>73</v>
      </c>
      <c r="GV155" s="41" t="s">
        <v>73</v>
      </c>
      <c r="GW155" s="41" t="s">
        <v>73</v>
      </c>
      <c r="GX155" s="41" t="s">
        <v>73</v>
      </c>
      <c r="GY155" s="41" t="s">
        <v>73</v>
      </c>
      <c r="GZ155" s="41" t="s">
        <v>73</v>
      </c>
      <c r="HA155" s="41" t="s">
        <v>73</v>
      </c>
      <c r="HB155" s="41" t="s">
        <v>73</v>
      </c>
      <c r="HC155" s="41" t="s">
        <v>73</v>
      </c>
      <c r="HD155" s="41" t="s">
        <v>73</v>
      </c>
      <c r="HE155" s="41" t="s">
        <v>73</v>
      </c>
      <c r="HF155" s="41" t="s">
        <v>73</v>
      </c>
      <c r="HG155" s="41" t="s">
        <v>73</v>
      </c>
      <c r="HH155" s="41" t="s">
        <v>73</v>
      </c>
      <c r="HI155" s="41" t="s">
        <v>73</v>
      </c>
      <c r="HJ155" s="41" t="s">
        <v>73</v>
      </c>
      <c r="HK155" s="41" t="s">
        <v>73</v>
      </c>
      <c r="HL155" s="41" t="s">
        <v>73</v>
      </c>
      <c r="HM155" s="41" t="s">
        <v>73</v>
      </c>
      <c r="HN155" s="41" t="s">
        <v>73</v>
      </c>
      <c r="HO155" s="41" t="s">
        <v>73</v>
      </c>
      <c r="HP155" s="41" t="s">
        <v>73</v>
      </c>
      <c r="HQ155" s="41" t="s">
        <v>73</v>
      </c>
    </row>
    <row r="156" spans="1:225" hidden="1">
      <c r="A156" s="66"/>
      <c r="B156" s="40">
        <v>335000</v>
      </c>
      <c r="C156" s="32" t="s">
        <v>74</v>
      </c>
      <c r="D156" s="41" t="s">
        <v>74</v>
      </c>
      <c r="E156" s="41" t="s">
        <v>74</v>
      </c>
      <c r="F156" s="41" t="s">
        <v>74</v>
      </c>
      <c r="G156" s="41" t="s">
        <v>74</v>
      </c>
      <c r="H156" s="41" t="s">
        <v>74</v>
      </c>
      <c r="I156" s="41" t="s">
        <v>74</v>
      </c>
      <c r="J156" s="41" t="s">
        <v>74</v>
      </c>
      <c r="K156" s="41" t="s">
        <v>74</v>
      </c>
      <c r="L156" s="41" t="s">
        <v>74</v>
      </c>
      <c r="M156" s="41" t="s">
        <v>74</v>
      </c>
      <c r="N156" s="41" t="s">
        <v>74</v>
      </c>
      <c r="O156" s="41" t="s">
        <v>74</v>
      </c>
      <c r="P156" s="41" t="s">
        <v>74</v>
      </c>
      <c r="Q156" s="41" t="s">
        <v>74</v>
      </c>
      <c r="R156" s="41" t="s">
        <v>74</v>
      </c>
      <c r="S156" s="41" t="s">
        <v>74</v>
      </c>
      <c r="T156" s="41" t="s">
        <v>74</v>
      </c>
      <c r="U156" s="41" t="s">
        <v>74</v>
      </c>
      <c r="V156" s="41" t="s">
        <v>74</v>
      </c>
      <c r="W156" s="41" t="s">
        <v>74</v>
      </c>
      <c r="X156" s="41" t="s">
        <v>74</v>
      </c>
      <c r="Y156" s="41" t="s">
        <v>74</v>
      </c>
      <c r="Z156" s="41" t="s">
        <v>74</v>
      </c>
      <c r="AA156" s="41" t="s">
        <v>74</v>
      </c>
      <c r="AB156" s="41" t="s">
        <v>74</v>
      </c>
      <c r="AC156" s="41" t="s">
        <v>74</v>
      </c>
      <c r="AD156" s="41" t="s">
        <v>74</v>
      </c>
      <c r="AE156" s="41" t="s">
        <v>74</v>
      </c>
      <c r="AF156" s="41" t="s">
        <v>74</v>
      </c>
      <c r="AG156" s="41" t="s">
        <v>74</v>
      </c>
      <c r="AH156" s="41" t="s">
        <v>74</v>
      </c>
      <c r="AI156" s="41" t="s">
        <v>74</v>
      </c>
      <c r="AJ156" s="41" t="s">
        <v>74</v>
      </c>
      <c r="AK156" s="41" t="s">
        <v>74</v>
      </c>
      <c r="AL156" s="41" t="s">
        <v>74</v>
      </c>
      <c r="AM156" s="41" t="s">
        <v>74</v>
      </c>
      <c r="AN156" s="41" t="s">
        <v>74</v>
      </c>
      <c r="AO156" s="41" t="s">
        <v>74</v>
      </c>
      <c r="AP156" s="41" t="s">
        <v>74</v>
      </c>
      <c r="AQ156" s="41" t="s">
        <v>74</v>
      </c>
      <c r="AR156" s="41" t="s">
        <v>74</v>
      </c>
      <c r="AS156" s="41" t="s">
        <v>74</v>
      </c>
      <c r="AT156" s="41" t="s">
        <v>74</v>
      </c>
      <c r="AU156" s="41" t="s">
        <v>74</v>
      </c>
      <c r="AV156" s="41" t="s">
        <v>74</v>
      </c>
      <c r="AW156" s="41" t="s">
        <v>74</v>
      </c>
      <c r="AX156" s="41" t="s">
        <v>74</v>
      </c>
      <c r="AY156" s="41" t="s">
        <v>74</v>
      </c>
      <c r="AZ156" s="41" t="s">
        <v>74</v>
      </c>
      <c r="BA156" s="41" t="s">
        <v>74</v>
      </c>
      <c r="BB156" s="41" t="s">
        <v>74</v>
      </c>
      <c r="BC156" s="41" t="s">
        <v>74</v>
      </c>
      <c r="BD156" s="41" t="s">
        <v>74</v>
      </c>
      <c r="BE156" s="41" t="s">
        <v>74</v>
      </c>
      <c r="BF156" s="41" t="s">
        <v>74</v>
      </c>
      <c r="BG156" s="41" t="s">
        <v>74</v>
      </c>
      <c r="BH156" s="41" t="s">
        <v>74</v>
      </c>
      <c r="BI156" s="41" t="s">
        <v>74</v>
      </c>
      <c r="BJ156" s="41" t="s">
        <v>74</v>
      </c>
      <c r="BK156" s="41" t="s">
        <v>74</v>
      </c>
      <c r="BL156" s="41" t="s">
        <v>74</v>
      </c>
      <c r="BM156" s="41" t="s">
        <v>74</v>
      </c>
      <c r="BN156" s="41" t="s">
        <v>74</v>
      </c>
      <c r="BO156" s="41" t="s">
        <v>74</v>
      </c>
      <c r="BP156" s="41" t="s">
        <v>74</v>
      </c>
      <c r="BQ156" s="41" t="s">
        <v>74</v>
      </c>
      <c r="BR156" s="41" t="s">
        <v>74</v>
      </c>
      <c r="BS156" s="41" t="s">
        <v>74</v>
      </c>
      <c r="BT156" s="41" t="s">
        <v>74</v>
      </c>
      <c r="BU156" s="41" t="s">
        <v>74</v>
      </c>
      <c r="BV156" s="41" t="s">
        <v>74</v>
      </c>
      <c r="BW156" s="41" t="s">
        <v>74</v>
      </c>
      <c r="BX156" s="41" t="s">
        <v>74</v>
      </c>
      <c r="BY156" s="41" t="s">
        <v>74</v>
      </c>
      <c r="BZ156" s="41" t="s">
        <v>74</v>
      </c>
      <c r="CA156" s="41" t="s">
        <v>74</v>
      </c>
      <c r="CB156" s="41" t="s">
        <v>74</v>
      </c>
      <c r="CC156" s="41" t="s">
        <v>74</v>
      </c>
      <c r="CD156" s="41" t="s">
        <v>74</v>
      </c>
      <c r="CE156" s="41" t="s">
        <v>74</v>
      </c>
      <c r="CF156" s="41" t="s">
        <v>74</v>
      </c>
      <c r="CG156" s="41" t="s">
        <v>74</v>
      </c>
      <c r="CH156" s="41" t="s">
        <v>74</v>
      </c>
      <c r="CI156" s="41" t="s">
        <v>74</v>
      </c>
      <c r="CJ156" s="41" t="s">
        <v>74</v>
      </c>
      <c r="CK156" s="41" t="s">
        <v>74</v>
      </c>
      <c r="CL156" s="41" t="s">
        <v>74</v>
      </c>
      <c r="CM156" s="41" t="s">
        <v>74</v>
      </c>
      <c r="CN156" s="41" t="s">
        <v>74</v>
      </c>
      <c r="CO156" s="41" t="s">
        <v>74</v>
      </c>
      <c r="CP156" s="41" t="s">
        <v>74</v>
      </c>
      <c r="CQ156" s="41" t="s">
        <v>74</v>
      </c>
      <c r="CR156" s="41" t="s">
        <v>74</v>
      </c>
      <c r="CS156" s="41" t="s">
        <v>74</v>
      </c>
      <c r="CT156" s="41" t="s">
        <v>74</v>
      </c>
      <c r="CU156" s="41" t="s">
        <v>74</v>
      </c>
      <c r="CV156" s="41" t="s">
        <v>74</v>
      </c>
      <c r="CW156" s="41" t="s">
        <v>74</v>
      </c>
      <c r="CX156" s="41" t="s">
        <v>74</v>
      </c>
      <c r="CY156" s="41" t="s">
        <v>74</v>
      </c>
      <c r="CZ156" s="41" t="s">
        <v>74</v>
      </c>
      <c r="DA156" s="41" t="s">
        <v>74</v>
      </c>
      <c r="DB156" s="41" t="s">
        <v>74</v>
      </c>
      <c r="DC156" s="41" t="s">
        <v>74</v>
      </c>
      <c r="DD156" s="41" t="s">
        <v>74</v>
      </c>
      <c r="DE156" s="41" t="s">
        <v>74</v>
      </c>
      <c r="DF156" s="41" t="s">
        <v>74</v>
      </c>
      <c r="DG156" s="41" t="s">
        <v>74</v>
      </c>
      <c r="DH156" s="41" t="s">
        <v>74</v>
      </c>
      <c r="DI156" s="41" t="s">
        <v>74</v>
      </c>
      <c r="DJ156" s="41" t="s">
        <v>74</v>
      </c>
      <c r="DK156" s="41" t="s">
        <v>74</v>
      </c>
      <c r="DL156" s="41" t="s">
        <v>74</v>
      </c>
      <c r="DM156" s="41" t="s">
        <v>74</v>
      </c>
      <c r="DN156" s="41" t="s">
        <v>74</v>
      </c>
      <c r="DO156" s="41" t="s">
        <v>74</v>
      </c>
      <c r="DP156" s="41" t="s">
        <v>74</v>
      </c>
      <c r="DQ156" s="41" t="s">
        <v>74</v>
      </c>
      <c r="DR156" s="41" t="s">
        <v>74</v>
      </c>
      <c r="DS156" s="41" t="s">
        <v>74</v>
      </c>
      <c r="DT156" s="41" t="s">
        <v>74</v>
      </c>
      <c r="DU156" s="41" t="s">
        <v>74</v>
      </c>
      <c r="DV156" s="41" t="s">
        <v>74</v>
      </c>
      <c r="DW156" s="41" t="s">
        <v>74</v>
      </c>
      <c r="DX156" s="41" t="s">
        <v>74</v>
      </c>
      <c r="DY156" s="41" t="s">
        <v>74</v>
      </c>
      <c r="DZ156" s="41" t="s">
        <v>74</v>
      </c>
      <c r="EA156" s="41" t="s">
        <v>74</v>
      </c>
      <c r="EB156" s="41" t="s">
        <v>74</v>
      </c>
      <c r="EC156" s="41" t="s">
        <v>74</v>
      </c>
      <c r="ED156" s="41" t="s">
        <v>74</v>
      </c>
      <c r="EE156" s="41" t="s">
        <v>74</v>
      </c>
      <c r="EF156" s="41" t="s">
        <v>74</v>
      </c>
      <c r="EG156" s="41" t="s">
        <v>74</v>
      </c>
      <c r="EH156" s="41" t="s">
        <v>74</v>
      </c>
      <c r="EI156" s="41" t="s">
        <v>74</v>
      </c>
      <c r="EJ156" s="41" t="s">
        <v>74</v>
      </c>
      <c r="EK156" s="41" t="s">
        <v>74</v>
      </c>
      <c r="EL156" s="41" t="s">
        <v>74</v>
      </c>
      <c r="EM156" s="41" t="s">
        <v>74</v>
      </c>
      <c r="EN156" s="41" t="s">
        <v>74</v>
      </c>
      <c r="EO156" s="41" t="s">
        <v>74</v>
      </c>
      <c r="EP156" s="41" t="s">
        <v>74</v>
      </c>
      <c r="EQ156" s="41" t="s">
        <v>74</v>
      </c>
      <c r="ER156" s="41" t="s">
        <v>74</v>
      </c>
      <c r="ES156" s="41" t="s">
        <v>74</v>
      </c>
      <c r="ET156" s="41" t="s">
        <v>74</v>
      </c>
      <c r="EU156" s="41" t="s">
        <v>74</v>
      </c>
      <c r="EV156" s="41" t="s">
        <v>74</v>
      </c>
      <c r="EW156" s="41" t="s">
        <v>74</v>
      </c>
      <c r="EX156" s="41" t="s">
        <v>74</v>
      </c>
      <c r="EY156" s="41" t="s">
        <v>74</v>
      </c>
      <c r="EZ156" s="41" t="s">
        <v>74</v>
      </c>
      <c r="FA156" s="41" t="s">
        <v>74</v>
      </c>
      <c r="FB156" s="41" t="s">
        <v>74</v>
      </c>
      <c r="FC156" s="41" t="s">
        <v>74</v>
      </c>
      <c r="FD156" s="41" t="s">
        <v>74</v>
      </c>
      <c r="FE156" s="41" t="s">
        <v>74</v>
      </c>
      <c r="FF156" s="41" t="s">
        <v>74</v>
      </c>
      <c r="FG156" s="41" t="s">
        <v>74</v>
      </c>
      <c r="FH156" s="41" t="s">
        <v>74</v>
      </c>
      <c r="FI156" s="41" t="s">
        <v>74</v>
      </c>
      <c r="FJ156" s="41" t="s">
        <v>74</v>
      </c>
      <c r="FK156" s="41" t="s">
        <v>74</v>
      </c>
      <c r="FL156" s="41" t="s">
        <v>74</v>
      </c>
      <c r="FM156" s="41" t="s">
        <v>74</v>
      </c>
      <c r="FN156" s="41" t="s">
        <v>74</v>
      </c>
      <c r="FO156" s="41" t="s">
        <v>74</v>
      </c>
      <c r="FP156" s="41" t="s">
        <v>74</v>
      </c>
      <c r="FQ156" s="41" t="s">
        <v>74</v>
      </c>
      <c r="FR156" s="41" t="s">
        <v>74</v>
      </c>
      <c r="FS156" s="41" t="s">
        <v>74</v>
      </c>
      <c r="FT156" s="41" t="s">
        <v>74</v>
      </c>
      <c r="FU156" s="41" t="s">
        <v>74</v>
      </c>
      <c r="FV156" s="41" t="s">
        <v>74</v>
      </c>
      <c r="FW156" s="41" t="s">
        <v>74</v>
      </c>
      <c r="FX156" s="41" t="s">
        <v>74</v>
      </c>
      <c r="FY156" s="41" t="s">
        <v>74</v>
      </c>
      <c r="FZ156" s="41" t="s">
        <v>74</v>
      </c>
      <c r="GA156" s="41" t="s">
        <v>74</v>
      </c>
      <c r="GB156" s="41" t="s">
        <v>74</v>
      </c>
      <c r="GC156" s="41" t="s">
        <v>74</v>
      </c>
      <c r="GD156" s="41" t="s">
        <v>74</v>
      </c>
      <c r="GE156" s="41" t="s">
        <v>74</v>
      </c>
      <c r="GF156" s="41" t="s">
        <v>74</v>
      </c>
      <c r="GG156" s="41" t="s">
        <v>74</v>
      </c>
      <c r="GH156" s="41" t="s">
        <v>74</v>
      </c>
      <c r="GI156" s="41" t="s">
        <v>74</v>
      </c>
      <c r="GJ156" s="41" t="s">
        <v>74</v>
      </c>
      <c r="GK156" s="41" t="s">
        <v>74</v>
      </c>
      <c r="GL156" s="41" t="s">
        <v>74</v>
      </c>
      <c r="GM156" s="41" t="s">
        <v>74</v>
      </c>
      <c r="GN156" s="41" t="s">
        <v>74</v>
      </c>
      <c r="GO156" s="41" t="s">
        <v>74</v>
      </c>
      <c r="GP156" s="41" t="s">
        <v>74</v>
      </c>
      <c r="GQ156" s="41" t="s">
        <v>74</v>
      </c>
      <c r="GR156" s="41" t="s">
        <v>74</v>
      </c>
      <c r="GS156" s="41" t="s">
        <v>74</v>
      </c>
      <c r="GT156" s="41" t="s">
        <v>74</v>
      </c>
      <c r="GU156" s="41" t="s">
        <v>74</v>
      </c>
      <c r="GV156" s="41" t="s">
        <v>74</v>
      </c>
      <c r="GW156" s="41" t="s">
        <v>74</v>
      </c>
      <c r="GX156" s="41" t="s">
        <v>74</v>
      </c>
      <c r="GY156" s="41" t="s">
        <v>74</v>
      </c>
      <c r="GZ156" s="41" t="s">
        <v>74</v>
      </c>
      <c r="HA156" s="41" t="s">
        <v>74</v>
      </c>
      <c r="HB156" s="41" t="s">
        <v>74</v>
      </c>
      <c r="HC156" s="41" t="s">
        <v>74</v>
      </c>
      <c r="HD156" s="41" t="s">
        <v>74</v>
      </c>
      <c r="HE156" s="41" t="s">
        <v>74</v>
      </c>
      <c r="HF156" s="41" t="s">
        <v>74</v>
      </c>
      <c r="HG156" s="41" t="s">
        <v>74</v>
      </c>
      <c r="HH156" s="41" t="s">
        <v>74</v>
      </c>
      <c r="HI156" s="41" t="s">
        <v>74</v>
      </c>
      <c r="HJ156" s="41" t="s">
        <v>74</v>
      </c>
      <c r="HK156" s="41" t="s">
        <v>74</v>
      </c>
      <c r="HL156" s="41" t="s">
        <v>74</v>
      </c>
      <c r="HM156" s="41" t="s">
        <v>74</v>
      </c>
      <c r="HN156" s="41" t="s">
        <v>74</v>
      </c>
      <c r="HO156" s="41" t="s">
        <v>74</v>
      </c>
      <c r="HP156" s="41" t="s">
        <v>74</v>
      </c>
      <c r="HQ156" s="41" t="s">
        <v>74</v>
      </c>
    </row>
    <row r="157" spans="1:225" hidden="1">
      <c r="A157" s="63"/>
      <c r="B157" s="40">
        <v>34000</v>
      </c>
      <c r="C157" s="32" t="s">
        <v>75</v>
      </c>
      <c r="D157" s="17" t="s">
        <v>75</v>
      </c>
      <c r="E157" s="17" t="s">
        <v>75</v>
      </c>
      <c r="F157" s="17" t="s">
        <v>75</v>
      </c>
      <c r="G157" s="17" t="s">
        <v>75</v>
      </c>
      <c r="H157" s="17" t="s">
        <v>75</v>
      </c>
      <c r="I157" s="17" t="s">
        <v>75</v>
      </c>
      <c r="J157" s="17" t="s">
        <v>75</v>
      </c>
      <c r="K157" s="17" t="s">
        <v>75</v>
      </c>
      <c r="L157" s="17" t="s">
        <v>75</v>
      </c>
      <c r="M157" s="17" t="s">
        <v>75</v>
      </c>
      <c r="N157" s="17" t="s">
        <v>75</v>
      </c>
      <c r="O157" s="17" t="s">
        <v>75</v>
      </c>
      <c r="P157" s="17" t="s">
        <v>75</v>
      </c>
      <c r="Q157" s="17" t="s">
        <v>75</v>
      </c>
      <c r="R157" s="17" t="s">
        <v>75</v>
      </c>
      <c r="S157" s="17" t="s">
        <v>75</v>
      </c>
      <c r="T157" s="17" t="s">
        <v>75</v>
      </c>
      <c r="U157" s="17" t="s">
        <v>75</v>
      </c>
      <c r="V157" s="17" t="s">
        <v>75</v>
      </c>
      <c r="W157" s="17" t="s">
        <v>75</v>
      </c>
      <c r="X157" s="17" t="s">
        <v>75</v>
      </c>
      <c r="Y157" s="17" t="s">
        <v>75</v>
      </c>
      <c r="Z157" s="17" t="s">
        <v>75</v>
      </c>
      <c r="AA157" s="17" t="s">
        <v>75</v>
      </c>
      <c r="AB157" s="17" t="s">
        <v>75</v>
      </c>
      <c r="AC157" s="17" t="s">
        <v>75</v>
      </c>
      <c r="AD157" s="17" t="s">
        <v>75</v>
      </c>
      <c r="AE157" s="17" t="s">
        <v>75</v>
      </c>
      <c r="AF157" s="17" t="s">
        <v>75</v>
      </c>
      <c r="AG157" s="17" t="s">
        <v>75</v>
      </c>
      <c r="AH157" s="17" t="s">
        <v>75</v>
      </c>
      <c r="AI157" s="17" t="s">
        <v>75</v>
      </c>
      <c r="AJ157" s="17" t="s">
        <v>75</v>
      </c>
      <c r="AK157" s="17" t="s">
        <v>75</v>
      </c>
      <c r="AL157" s="17" t="s">
        <v>75</v>
      </c>
      <c r="AM157" s="17" t="s">
        <v>75</v>
      </c>
      <c r="AN157" s="17" t="s">
        <v>75</v>
      </c>
      <c r="AO157" s="17" t="s">
        <v>75</v>
      </c>
      <c r="AP157" s="17" t="s">
        <v>75</v>
      </c>
      <c r="AQ157" s="17" t="s">
        <v>75</v>
      </c>
      <c r="AR157" s="17" t="s">
        <v>75</v>
      </c>
      <c r="AS157" s="17" t="s">
        <v>75</v>
      </c>
      <c r="AT157" s="17" t="s">
        <v>75</v>
      </c>
      <c r="AU157" s="17" t="s">
        <v>75</v>
      </c>
      <c r="AV157" s="17" t="s">
        <v>75</v>
      </c>
      <c r="AW157" s="17" t="s">
        <v>75</v>
      </c>
      <c r="AX157" s="17" t="s">
        <v>75</v>
      </c>
      <c r="AY157" s="17" t="s">
        <v>75</v>
      </c>
      <c r="AZ157" s="17" t="s">
        <v>75</v>
      </c>
      <c r="BA157" s="17" t="s">
        <v>75</v>
      </c>
      <c r="BB157" s="17" t="s">
        <v>75</v>
      </c>
      <c r="BC157" s="17" t="s">
        <v>75</v>
      </c>
      <c r="BD157" s="17" t="s">
        <v>75</v>
      </c>
      <c r="BE157" s="17" t="s">
        <v>75</v>
      </c>
      <c r="BF157" s="17" t="s">
        <v>75</v>
      </c>
      <c r="BG157" s="17" t="s">
        <v>75</v>
      </c>
      <c r="BH157" s="17" t="s">
        <v>75</v>
      </c>
      <c r="BI157" s="17" t="s">
        <v>75</v>
      </c>
      <c r="BJ157" s="17" t="s">
        <v>75</v>
      </c>
      <c r="BK157" s="17" t="s">
        <v>75</v>
      </c>
      <c r="BL157" s="17" t="s">
        <v>75</v>
      </c>
      <c r="BM157" s="17" t="s">
        <v>75</v>
      </c>
      <c r="BN157" s="17" t="s">
        <v>75</v>
      </c>
      <c r="BO157" s="17" t="s">
        <v>75</v>
      </c>
      <c r="BP157" s="17" t="s">
        <v>75</v>
      </c>
      <c r="BQ157" s="17" t="s">
        <v>75</v>
      </c>
      <c r="BR157" s="17" t="s">
        <v>75</v>
      </c>
      <c r="BS157" s="17" t="s">
        <v>75</v>
      </c>
      <c r="BT157" s="17" t="s">
        <v>75</v>
      </c>
      <c r="BU157" s="17" t="s">
        <v>75</v>
      </c>
      <c r="BV157" s="17" t="s">
        <v>75</v>
      </c>
      <c r="BW157" s="17" t="s">
        <v>75</v>
      </c>
      <c r="BX157" s="17" t="s">
        <v>75</v>
      </c>
      <c r="BY157" s="17" t="s">
        <v>75</v>
      </c>
      <c r="BZ157" s="17" t="s">
        <v>75</v>
      </c>
      <c r="CA157" s="17" t="s">
        <v>75</v>
      </c>
      <c r="CB157" s="17" t="s">
        <v>75</v>
      </c>
      <c r="CC157" s="17" t="s">
        <v>75</v>
      </c>
      <c r="CD157" s="17" t="s">
        <v>75</v>
      </c>
      <c r="CE157" s="17" t="s">
        <v>75</v>
      </c>
      <c r="CF157" s="17" t="s">
        <v>75</v>
      </c>
      <c r="CG157" s="17" t="s">
        <v>75</v>
      </c>
      <c r="CH157" s="17" t="s">
        <v>75</v>
      </c>
      <c r="CI157" s="17" t="s">
        <v>75</v>
      </c>
      <c r="CJ157" s="17" t="s">
        <v>75</v>
      </c>
      <c r="CK157" s="17" t="s">
        <v>75</v>
      </c>
      <c r="CL157" s="17" t="s">
        <v>75</v>
      </c>
      <c r="CM157" s="17" t="s">
        <v>75</v>
      </c>
      <c r="CN157" s="17" t="s">
        <v>75</v>
      </c>
      <c r="CO157" s="17" t="s">
        <v>75</v>
      </c>
      <c r="CP157" s="17" t="s">
        <v>75</v>
      </c>
      <c r="CQ157" s="17" t="s">
        <v>75</v>
      </c>
      <c r="CR157" s="17" t="s">
        <v>75</v>
      </c>
      <c r="CS157" s="17" t="s">
        <v>75</v>
      </c>
      <c r="CT157" s="17" t="s">
        <v>75</v>
      </c>
      <c r="CU157" s="17" t="s">
        <v>75</v>
      </c>
      <c r="CV157" s="17" t="s">
        <v>75</v>
      </c>
      <c r="CW157" s="17" t="s">
        <v>75</v>
      </c>
      <c r="CX157" s="17" t="s">
        <v>75</v>
      </c>
      <c r="CY157" s="17" t="s">
        <v>75</v>
      </c>
      <c r="CZ157" s="17" t="s">
        <v>75</v>
      </c>
      <c r="DA157" s="17" t="s">
        <v>75</v>
      </c>
      <c r="DB157" s="17" t="s">
        <v>75</v>
      </c>
      <c r="DC157" s="17" t="s">
        <v>75</v>
      </c>
      <c r="DD157" s="17" t="s">
        <v>75</v>
      </c>
      <c r="DE157" s="17" t="s">
        <v>75</v>
      </c>
      <c r="DF157" s="17" t="s">
        <v>75</v>
      </c>
      <c r="DG157" s="17" t="s">
        <v>75</v>
      </c>
      <c r="DH157" s="17" t="s">
        <v>75</v>
      </c>
      <c r="DI157" s="17" t="s">
        <v>75</v>
      </c>
      <c r="DJ157" s="17" t="s">
        <v>75</v>
      </c>
      <c r="DK157" s="17" t="s">
        <v>75</v>
      </c>
      <c r="DL157" s="17" t="s">
        <v>75</v>
      </c>
      <c r="DM157" s="17" t="s">
        <v>75</v>
      </c>
      <c r="DN157" s="17" t="s">
        <v>75</v>
      </c>
      <c r="DO157" s="17" t="s">
        <v>75</v>
      </c>
      <c r="DP157" s="17" t="s">
        <v>75</v>
      </c>
      <c r="DQ157" s="17" t="s">
        <v>75</v>
      </c>
      <c r="DR157" s="17" t="s">
        <v>75</v>
      </c>
      <c r="DS157" s="17" t="s">
        <v>75</v>
      </c>
      <c r="DT157" s="17" t="s">
        <v>75</v>
      </c>
      <c r="DU157" s="17" t="s">
        <v>75</v>
      </c>
      <c r="DV157" s="17" t="s">
        <v>75</v>
      </c>
      <c r="DW157" s="17" t="s">
        <v>75</v>
      </c>
      <c r="DX157" s="17" t="s">
        <v>75</v>
      </c>
      <c r="DY157" s="17" t="s">
        <v>75</v>
      </c>
      <c r="DZ157" s="17" t="s">
        <v>75</v>
      </c>
      <c r="EA157" s="17" t="s">
        <v>75</v>
      </c>
      <c r="EB157" s="17" t="s">
        <v>75</v>
      </c>
      <c r="EC157" s="17" t="s">
        <v>75</v>
      </c>
      <c r="ED157" s="17" t="s">
        <v>75</v>
      </c>
      <c r="EE157" s="17" t="s">
        <v>75</v>
      </c>
      <c r="EF157" s="17" t="s">
        <v>75</v>
      </c>
      <c r="EG157" s="17" t="s">
        <v>75</v>
      </c>
      <c r="EH157" s="17" t="s">
        <v>75</v>
      </c>
      <c r="EI157" s="17" t="s">
        <v>75</v>
      </c>
      <c r="EJ157" s="17" t="s">
        <v>75</v>
      </c>
      <c r="EK157" s="17" t="s">
        <v>75</v>
      </c>
      <c r="EL157" s="17" t="s">
        <v>75</v>
      </c>
      <c r="EM157" s="17" t="s">
        <v>75</v>
      </c>
      <c r="EN157" s="17" t="s">
        <v>75</v>
      </c>
      <c r="EO157" s="17" t="s">
        <v>75</v>
      </c>
      <c r="EP157" s="17" t="s">
        <v>75</v>
      </c>
      <c r="EQ157" s="17" t="s">
        <v>75</v>
      </c>
      <c r="ER157" s="17" t="s">
        <v>75</v>
      </c>
      <c r="ES157" s="17" t="s">
        <v>75</v>
      </c>
      <c r="ET157" s="17" t="s">
        <v>75</v>
      </c>
      <c r="EU157" s="17" t="s">
        <v>75</v>
      </c>
      <c r="EV157" s="17" t="s">
        <v>75</v>
      </c>
      <c r="EW157" s="17" t="s">
        <v>75</v>
      </c>
      <c r="EX157" s="17" t="s">
        <v>75</v>
      </c>
      <c r="EY157" s="17" t="s">
        <v>75</v>
      </c>
      <c r="EZ157" s="17" t="s">
        <v>75</v>
      </c>
      <c r="FA157" s="17" t="s">
        <v>75</v>
      </c>
      <c r="FB157" s="17" t="s">
        <v>75</v>
      </c>
      <c r="FC157" s="17" t="s">
        <v>75</v>
      </c>
      <c r="FD157" s="17" t="s">
        <v>75</v>
      </c>
      <c r="FE157" s="17" t="s">
        <v>75</v>
      </c>
      <c r="FF157" s="17" t="s">
        <v>75</v>
      </c>
      <c r="FG157" s="17" t="s">
        <v>75</v>
      </c>
      <c r="FH157" s="17" t="s">
        <v>75</v>
      </c>
      <c r="FI157" s="17" t="s">
        <v>75</v>
      </c>
      <c r="FJ157" s="17" t="s">
        <v>75</v>
      </c>
      <c r="FK157" s="17" t="s">
        <v>75</v>
      </c>
      <c r="FL157" s="17" t="s">
        <v>75</v>
      </c>
      <c r="FM157" s="17" t="s">
        <v>75</v>
      </c>
      <c r="FN157" s="17" t="s">
        <v>75</v>
      </c>
      <c r="FO157" s="17" t="s">
        <v>75</v>
      </c>
      <c r="FP157" s="17" t="s">
        <v>75</v>
      </c>
      <c r="FQ157" s="17" t="s">
        <v>75</v>
      </c>
      <c r="FR157" s="17" t="s">
        <v>75</v>
      </c>
      <c r="FS157" s="17" t="s">
        <v>75</v>
      </c>
      <c r="FT157" s="17" t="s">
        <v>75</v>
      </c>
      <c r="FU157" s="17" t="s">
        <v>75</v>
      </c>
      <c r="FV157" s="17" t="s">
        <v>75</v>
      </c>
      <c r="FW157" s="17" t="s">
        <v>75</v>
      </c>
      <c r="FX157" s="17" t="s">
        <v>75</v>
      </c>
      <c r="FY157" s="17" t="s">
        <v>75</v>
      </c>
      <c r="FZ157" s="17" t="s">
        <v>75</v>
      </c>
      <c r="GA157" s="17" t="s">
        <v>75</v>
      </c>
      <c r="GB157" s="17" t="s">
        <v>75</v>
      </c>
      <c r="GC157" s="17" t="s">
        <v>75</v>
      </c>
      <c r="GD157" s="17" t="s">
        <v>75</v>
      </c>
      <c r="GE157" s="17" t="s">
        <v>75</v>
      </c>
      <c r="GF157" s="17" t="s">
        <v>75</v>
      </c>
      <c r="GG157" s="17" t="s">
        <v>75</v>
      </c>
      <c r="GH157" s="17" t="s">
        <v>75</v>
      </c>
      <c r="GI157" s="17" t="s">
        <v>75</v>
      </c>
      <c r="GJ157" s="17" t="s">
        <v>75</v>
      </c>
      <c r="GK157" s="17" t="s">
        <v>75</v>
      </c>
      <c r="GL157" s="17" t="s">
        <v>75</v>
      </c>
      <c r="GM157" s="17" t="s">
        <v>75</v>
      </c>
      <c r="GN157" s="17" t="s">
        <v>75</v>
      </c>
      <c r="GO157" s="17" t="s">
        <v>75</v>
      </c>
      <c r="GP157" s="17" t="s">
        <v>75</v>
      </c>
      <c r="GQ157" s="17" t="s">
        <v>75</v>
      </c>
      <c r="GR157" s="17" t="s">
        <v>75</v>
      </c>
      <c r="GS157" s="17" t="s">
        <v>75</v>
      </c>
      <c r="GT157" s="17" t="s">
        <v>75</v>
      </c>
      <c r="GU157" s="17" t="s">
        <v>75</v>
      </c>
      <c r="GV157" s="17" t="s">
        <v>75</v>
      </c>
      <c r="GW157" s="17" t="s">
        <v>75</v>
      </c>
      <c r="GX157" s="17" t="s">
        <v>75</v>
      </c>
      <c r="GY157" s="17" t="s">
        <v>75</v>
      </c>
      <c r="GZ157" s="17" t="s">
        <v>75</v>
      </c>
      <c r="HA157" s="17" t="s">
        <v>75</v>
      </c>
      <c r="HB157" s="17" t="s">
        <v>75</v>
      </c>
      <c r="HC157" s="17" t="s">
        <v>75</v>
      </c>
      <c r="HD157" s="17" t="s">
        <v>75</v>
      </c>
      <c r="HE157" s="17" t="s">
        <v>75</v>
      </c>
      <c r="HF157" s="17" t="s">
        <v>75</v>
      </c>
      <c r="HG157" s="17" t="s">
        <v>75</v>
      </c>
      <c r="HH157" s="17" t="s">
        <v>75</v>
      </c>
      <c r="HI157" s="17" t="s">
        <v>75</v>
      </c>
      <c r="HJ157" s="17" t="s">
        <v>75</v>
      </c>
      <c r="HK157" s="17" t="s">
        <v>75</v>
      </c>
      <c r="HL157" s="17" t="s">
        <v>75</v>
      </c>
      <c r="HM157" s="17" t="s">
        <v>75</v>
      </c>
      <c r="HN157" s="17" t="s">
        <v>75</v>
      </c>
      <c r="HO157" s="17" t="s">
        <v>75</v>
      </c>
      <c r="HP157" s="17" t="s">
        <v>75</v>
      </c>
      <c r="HQ157" s="17" t="s">
        <v>75</v>
      </c>
    </row>
    <row r="158" spans="1:225" hidden="1">
      <c r="A158" s="66"/>
      <c r="B158" s="40">
        <v>341000</v>
      </c>
      <c r="C158" s="32" t="s">
        <v>76</v>
      </c>
      <c r="D158" s="41" t="s">
        <v>76</v>
      </c>
      <c r="E158" s="41" t="s">
        <v>76</v>
      </c>
      <c r="F158" s="41" t="s">
        <v>76</v>
      </c>
      <c r="G158" s="41" t="s">
        <v>76</v>
      </c>
      <c r="H158" s="41" t="s">
        <v>76</v>
      </c>
      <c r="I158" s="41" t="s">
        <v>76</v>
      </c>
      <c r="J158" s="41" t="s">
        <v>76</v>
      </c>
      <c r="K158" s="41" t="s">
        <v>76</v>
      </c>
      <c r="L158" s="41" t="s">
        <v>76</v>
      </c>
      <c r="M158" s="41" t="s">
        <v>76</v>
      </c>
      <c r="N158" s="41" t="s">
        <v>76</v>
      </c>
      <c r="O158" s="41" t="s">
        <v>76</v>
      </c>
      <c r="P158" s="41" t="s">
        <v>76</v>
      </c>
      <c r="Q158" s="41" t="s">
        <v>76</v>
      </c>
      <c r="R158" s="41" t="s">
        <v>76</v>
      </c>
      <c r="S158" s="41" t="s">
        <v>76</v>
      </c>
      <c r="T158" s="41" t="s">
        <v>76</v>
      </c>
      <c r="U158" s="41" t="s">
        <v>76</v>
      </c>
      <c r="V158" s="41" t="s">
        <v>76</v>
      </c>
      <c r="W158" s="41" t="s">
        <v>76</v>
      </c>
      <c r="X158" s="41" t="s">
        <v>76</v>
      </c>
      <c r="Y158" s="41" t="s">
        <v>76</v>
      </c>
      <c r="Z158" s="41" t="s">
        <v>76</v>
      </c>
      <c r="AA158" s="41" t="s">
        <v>76</v>
      </c>
      <c r="AB158" s="41" t="s">
        <v>76</v>
      </c>
      <c r="AC158" s="41" t="s">
        <v>76</v>
      </c>
      <c r="AD158" s="41" t="s">
        <v>76</v>
      </c>
      <c r="AE158" s="41" t="s">
        <v>76</v>
      </c>
      <c r="AF158" s="41" t="s">
        <v>76</v>
      </c>
      <c r="AG158" s="41" t="s">
        <v>76</v>
      </c>
      <c r="AH158" s="41" t="s">
        <v>76</v>
      </c>
      <c r="AI158" s="41" t="s">
        <v>76</v>
      </c>
      <c r="AJ158" s="41" t="s">
        <v>76</v>
      </c>
      <c r="AK158" s="41" t="s">
        <v>76</v>
      </c>
      <c r="AL158" s="41" t="s">
        <v>76</v>
      </c>
      <c r="AM158" s="41" t="s">
        <v>76</v>
      </c>
      <c r="AN158" s="41" t="s">
        <v>76</v>
      </c>
      <c r="AO158" s="41" t="s">
        <v>76</v>
      </c>
      <c r="AP158" s="41" t="s">
        <v>76</v>
      </c>
      <c r="AQ158" s="41" t="s">
        <v>76</v>
      </c>
      <c r="AR158" s="41" t="s">
        <v>76</v>
      </c>
      <c r="AS158" s="41" t="s">
        <v>76</v>
      </c>
      <c r="AT158" s="41" t="s">
        <v>76</v>
      </c>
      <c r="AU158" s="41" t="s">
        <v>76</v>
      </c>
      <c r="AV158" s="41" t="s">
        <v>76</v>
      </c>
      <c r="AW158" s="41" t="s">
        <v>76</v>
      </c>
      <c r="AX158" s="41" t="s">
        <v>76</v>
      </c>
      <c r="AY158" s="41" t="s">
        <v>76</v>
      </c>
      <c r="AZ158" s="41" t="s">
        <v>76</v>
      </c>
      <c r="BA158" s="41" t="s">
        <v>76</v>
      </c>
      <c r="BB158" s="41" t="s">
        <v>76</v>
      </c>
      <c r="BC158" s="41" t="s">
        <v>76</v>
      </c>
      <c r="BD158" s="41" t="s">
        <v>76</v>
      </c>
      <c r="BE158" s="41" t="s">
        <v>76</v>
      </c>
      <c r="BF158" s="41" t="s">
        <v>76</v>
      </c>
      <c r="BG158" s="41" t="s">
        <v>76</v>
      </c>
      <c r="BH158" s="41" t="s">
        <v>76</v>
      </c>
      <c r="BI158" s="41" t="s">
        <v>76</v>
      </c>
      <c r="BJ158" s="41" t="s">
        <v>76</v>
      </c>
      <c r="BK158" s="41" t="s">
        <v>76</v>
      </c>
      <c r="BL158" s="41" t="s">
        <v>76</v>
      </c>
      <c r="BM158" s="41" t="s">
        <v>76</v>
      </c>
      <c r="BN158" s="41" t="s">
        <v>76</v>
      </c>
      <c r="BO158" s="41" t="s">
        <v>76</v>
      </c>
      <c r="BP158" s="41" t="s">
        <v>76</v>
      </c>
      <c r="BQ158" s="41" t="s">
        <v>76</v>
      </c>
      <c r="BR158" s="41" t="s">
        <v>76</v>
      </c>
      <c r="BS158" s="41" t="s">
        <v>76</v>
      </c>
      <c r="BT158" s="41" t="s">
        <v>76</v>
      </c>
      <c r="BU158" s="41" t="s">
        <v>76</v>
      </c>
      <c r="BV158" s="41" t="s">
        <v>76</v>
      </c>
      <c r="BW158" s="41" t="s">
        <v>76</v>
      </c>
      <c r="BX158" s="41" t="s">
        <v>76</v>
      </c>
      <c r="BY158" s="41" t="s">
        <v>76</v>
      </c>
      <c r="BZ158" s="41" t="s">
        <v>76</v>
      </c>
      <c r="CA158" s="41" t="s">
        <v>76</v>
      </c>
      <c r="CB158" s="41" t="s">
        <v>76</v>
      </c>
      <c r="CC158" s="41" t="s">
        <v>76</v>
      </c>
      <c r="CD158" s="41" t="s">
        <v>76</v>
      </c>
      <c r="CE158" s="41" t="s">
        <v>76</v>
      </c>
      <c r="CF158" s="41" t="s">
        <v>76</v>
      </c>
      <c r="CG158" s="41" t="s">
        <v>76</v>
      </c>
      <c r="CH158" s="41" t="s">
        <v>76</v>
      </c>
      <c r="CI158" s="41" t="s">
        <v>76</v>
      </c>
      <c r="CJ158" s="41" t="s">
        <v>76</v>
      </c>
      <c r="CK158" s="41" t="s">
        <v>76</v>
      </c>
      <c r="CL158" s="41" t="s">
        <v>76</v>
      </c>
      <c r="CM158" s="41" t="s">
        <v>76</v>
      </c>
      <c r="CN158" s="41" t="s">
        <v>76</v>
      </c>
      <c r="CO158" s="41" t="s">
        <v>76</v>
      </c>
      <c r="CP158" s="41" t="s">
        <v>76</v>
      </c>
      <c r="CQ158" s="41" t="s">
        <v>76</v>
      </c>
      <c r="CR158" s="41" t="s">
        <v>76</v>
      </c>
      <c r="CS158" s="41" t="s">
        <v>76</v>
      </c>
      <c r="CT158" s="41" t="s">
        <v>76</v>
      </c>
      <c r="CU158" s="41" t="s">
        <v>76</v>
      </c>
      <c r="CV158" s="41" t="s">
        <v>76</v>
      </c>
      <c r="CW158" s="41" t="s">
        <v>76</v>
      </c>
      <c r="CX158" s="41" t="s">
        <v>76</v>
      </c>
      <c r="CY158" s="41" t="s">
        <v>76</v>
      </c>
      <c r="CZ158" s="41" t="s">
        <v>76</v>
      </c>
      <c r="DA158" s="41" t="s">
        <v>76</v>
      </c>
      <c r="DB158" s="41" t="s">
        <v>76</v>
      </c>
      <c r="DC158" s="41" t="s">
        <v>76</v>
      </c>
      <c r="DD158" s="41" t="s">
        <v>76</v>
      </c>
      <c r="DE158" s="41" t="s">
        <v>76</v>
      </c>
      <c r="DF158" s="41" t="s">
        <v>76</v>
      </c>
      <c r="DG158" s="41" t="s">
        <v>76</v>
      </c>
      <c r="DH158" s="41" t="s">
        <v>76</v>
      </c>
      <c r="DI158" s="41" t="s">
        <v>76</v>
      </c>
      <c r="DJ158" s="41" t="s">
        <v>76</v>
      </c>
      <c r="DK158" s="41" t="s">
        <v>76</v>
      </c>
      <c r="DL158" s="41" t="s">
        <v>76</v>
      </c>
      <c r="DM158" s="41" t="s">
        <v>76</v>
      </c>
      <c r="DN158" s="41" t="s">
        <v>76</v>
      </c>
      <c r="DO158" s="41" t="s">
        <v>76</v>
      </c>
      <c r="DP158" s="41" t="s">
        <v>76</v>
      </c>
      <c r="DQ158" s="41" t="s">
        <v>76</v>
      </c>
      <c r="DR158" s="41" t="s">
        <v>76</v>
      </c>
      <c r="DS158" s="41" t="s">
        <v>76</v>
      </c>
      <c r="DT158" s="41" t="s">
        <v>76</v>
      </c>
      <c r="DU158" s="41" t="s">
        <v>76</v>
      </c>
      <c r="DV158" s="41" t="s">
        <v>76</v>
      </c>
      <c r="DW158" s="41" t="s">
        <v>76</v>
      </c>
      <c r="DX158" s="41" t="s">
        <v>76</v>
      </c>
      <c r="DY158" s="41" t="s">
        <v>76</v>
      </c>
      <c r="DZ158" s="41" t="s">
        <v>76</v>
      </c>
      <c r="EA158" s="41" t="s">
        <v>76</v>
      </c>
      <c r="EB158" s="41" t="s">
        <v>76</v>
      </c>
      <c r="EC158" s="41" t="s">
        <v>76</v>
      </c>
      <c r="ED158" s="41" t="s">
        <v>76</v>
      </c>
      <c r="EE158" s="41" t="s">
        <v>76</v>
      </c>
      <c r="EF158" s="41" t="s">
        <v>76</v>
      </c>
      <c r="EG158" s="41" t="s">
        <v>76</v>
      </c>
      <c r="EH158" s="41" t="s">
        <v>76</v>
      </c>
      <c r="EI158" s="41" t="s">
        <v>76</v>
      </c>
      <c r="EJ158" s="41" t="s">
        <v>76</v>
      </c>
      <c r="EK158" s="41" t="s">
        <v>76</v>
      </c>
      <c r="EL158" s="41" t="s">
        <v>76</v>
      </c>
      <c r="EM158" s="41" t="s">
        <v>76</v>
      </c>
      <c r="EN158" s="41" t="s">
        <v>76</v>
      </c>
      <c r="EO158" s="41" t="s">
        <v>76</v>
      </c>
      <c r="EP158" s="41" t="s">
        <v>76</v>
      </c>
      <c r="EQ158" s="41" t="s">
        <v>76</v>
      </c>
      <c r="ER158" s="41" t="s">
        <v>76</v>
      </c>
      <c r="ES158" s="41" t="s">
        <v>76</v>
      </c>
      <c r="ET158" s="41" t="s">
        <v>76</v>
      </c>
      <c r="EU158" s="41" t="s">
        <v>76</v>
      </c>
      <c r="EV158" s="41" t="s">
        <v>76</v>
      </c>
      <c r="EW158" s="41" t="s">
        <v>76</v>
      </c>
      <c r="EX158" s="41" t="s">
        <v>76</v>
      </c>
      <c r="EY158" s="41" t="s">
        <v>76</v>
      </c>
      <c r="EZ158" s="41" t="s">
        <v>76</v>
      </c>
      <c r="FA158" s="41" t="s">
        <v>76</v>
      </c>
      <c r="FB158" s="41" t="s">
        <v>76</v>
      </c>
      <c r="FC158" s="41" t="s">
        <v>76</v>
      </c>
      <c r="FD158" s="41" t="s">
        <v>76</v>
      </c>
      <c r="FE158" s="41" t="s">
        <v>76</v>
      </c>
      <c r="FF158" s="41" t="s">
        <v>76</v>
      </c>
      <c r="FG158" s="41" t="s">
        <v>76</v>
      </c>
      <c r="FH158" s="41" t="s">
        <v>76</v>
      </c>
      <c r="FI158" s="41" t="s">
        <v>76</v>
      </c>
      <c r="FJ158" s="41" t="s">
        <v>76</v>
      </c>
      <c r="FK158" s="41" t="s">
        <v>76</v>
      </c>
      <c r="FL158" s="41" t="s">
        <v>76</v>
      </c>
      <c r="FM158" s="41" t="s">
        <v>76</v>
      </c>
      <c r="FN158" s="41" t="s">
        <v>76</v>
      </c>
      <c r="FO158" s="41" t="s">
        <v>76</v>
      </c>
      <c r="FP158" s="41" t="s">
        <v>76</v>
      </c>
      <c r="FQ158" s="41" t="s">
        <v>76</v>
      </c>
      <c r="FR158" s="41" t="s">
        <v>76</v>
      </c>
      <c r="FS158" s="41" t="s">
        <v>76</v>
      </c>
      <c r="FT158" s="41" t="s">
        <v>76</v>
      </c>
      <c r="FU158" s="41" t="s">
        <v>76</v>
      </c>
      <c r="FV158" s="41" t="s">
        <v>76</v>
      </c>
      <c r="FW158" s="41" t="s">
        <v>76</v>
      </c>
      <c r="FX158" s="41" t="s">
        <v>76</v>
      </c>
      <c r="FY158" s="41" t="s">
        <v>76</v>
      </c>
      <c r="FZ158" s="41" t="s">
        <v>76</v>
      </c>
      <c r="GA158" s="41" t="s">
        <v>76</v>
      </c>
      <c r="GB158" s="41" t="s">
        <v>76</v>
      </c>
      <c r="GC158" s="41" t="s">
        <v>76</v>
      </c>
      <c r="GD158" s="41" t="s">
        <v>76</v>
      </c>
      <c r="GE158" s="41" t="s">
        <v>76</v>
      </c>
      <c r="GF158" s="41" t="s">
        <v>76</v>
      </c>
      <c r="GG158" s="41" t="s">
        <v>76</v>
      </c>
      <c r="GH158" s="41" t="s">
        <v>76</v>
      </c>
      <c r="GI158" s="41" t="s">
        <v>76</v>
      </c>
      <c r="GJ158" s="41" t="s">
        <v>76</v>
      </c>
      <c r="GK158" s="41" t="s">
        <v>76</v>
      </c>
      <c r="GL158" s="41" t="s">
        <v>76</v>
      </c>
      <c r="GM158" s="41" t="s">
        <v>76</v>
      </c>
      <c r="GN158" s="41" t="s">
        <v>76</v>
      </c>
      <c r="GO158" s="41" t="s">
        <v>76</v>
      </c>
      <c r="GP158" s="41" t="s">
        <v>76</v>
      </c>
      <c r="GQ158" s="41" t="s">
        <v>76</v>
      </c>
      <c r="GR158" s="41" t="s">
        <v>76</v>
      </c>
      <c r="GS158" s="41" t="s">
        <v>76</v>
      </c>
      <c r="GT158" s="41" t="s">
        <v>76</v>
      </c>
      <c r="GU158" s="41" t="s">
        <v>76</v>
      </c>
      <c r="GV158" s="41" t="s">
        <v>76</v>
      </c>
      <c r="GW158" s="41" t="s">
        <v>76</v>
      </c>
      <c r="GX158" s="41" t="s">
        <v>76</v>
      </c>
      <c r="GY158" s="41" t="s">
        <v>76</v>
      </c>
      <c r="GZ158" s="41" t="s">
        <v>76</v>
      </c>
      <c r="HA158" s="41" t="s">
        <v>76</v>
      </c>
      <c r="HB158" s="41" t="s">
        <v>76</v>
      </c>
      <c r="HC158" s="41" t="s">
        <v>76</v>
      </c>
      <c r="HD158" s="41" t="s">
        <v>76</v>
      </c>
      <c r="HE158" s="41" t="s">
        <v>76</v>
      </c>
      <c r="HF158" s="41" t="s">
        <v>76</v>
      </c>
      <c r="HG158" s="41" t="s">
        <v>76</v>
      </c>
      <c r="HH158" s="41" t="s">
        <v>76</v>
      </c>
      <c r="HI158" s="41" t="s">
        <v>76</v>
      </c>
      <c r="HJ158" s="41" t="s">
        <v>76</v>
      </c>
      <c r="HK158" s="41" t="s">
        <v>76</v>
      </c>
      <c r="HL158" s="41" t="s">
        <v>76</v>
      </c>
      <c r="HM158" s="41" t="s">
        <v>76</v>
      </c>
      <c r="HN158" s="41" t="s">
        <v>76</v>
      </c>
      <c r="HO158" s="41" t="s">
        <v>76</v>
      </c>
      <c r="HP158" s="41" t="s">
        <v>76</v>
      </c>
      <c r="HQ158" s="41" t="s">
        <v>76</v>
      </c>
    </row>
    <row r="159" spans="1:225" hidden="1">
      <c r="A159" s="66"/>
      <c r="B159" s="40">
        <v>345000</v>
      </c>
      <c r="C159" s="32" t="s">
        <v>77</v>
      </c>
      <c r="D159" s="41" t="s">
        <v>77</v>
      </c>
      <c r="E159" s="41" t="s">
        <v>77</v>
      </c>
      <c r="F159" s="41" t="s">
        <v>77</v>
      </c>
      <c r="G159" s="41" t="s">
        <v>77</v>
      </c>
      <c r="H159" s="41" t="s">
        <v>77</v>
      </c>
      <c r="I159" s="41" t="s">
        <v>77</v>
      </c>
      <c r="J159" s="41" t="s">
        <v>77</v>
      </c>
      <c r="K159" s="41" t="s">
        <v>77</v>
      </c>
      <c r="L159" s="41" t="s">
        <v>77</v>
      </c>
      <c r="M159" s="41" t="s">
        <v>77</v>
      </c>
      <c r="N159" s="41" t="s">
        <v>77</v>
      </c>
      <c r="O159" s="41" t="s">
        <v>77</v>
      </c>
      <c r="P159" s="41" t="s">
        <v>77</v>
      </c>
      <c r="Q159" s="41" t="s">
        <v>77</v>
      </c>
      <c r="R159" s="41" t="s">
        <v>77</v>
      </c>
      <c r="S159" s="41" t="s">
        <v>77</v>
      </c>
      <c r="T159" s="41" t="s">
        <v>77</v>
      </c>
      <c r="U159" s="41" t="s">
        <v>77</v>
      </c>
      <c r="V159" s="41" t="s">
        <v>77</v>
      </c>
      <c r="W159" s="41" t="s">
        <v>77</v>
      </c>
      <c r="X159" s="41" t="s">
        <v>77</v>
      </c>
      <c r="Y159" s="41" t="s">
        <v>77</v>
      </c>
      <c r="Z159" s="41" t="s">
        <v>77</v>
      </c>
      <c r="AA159" s="41" t="s">
        <v>77</v>
      </c>
      <c r="AB159" s="41" t="s">
        <v>77</v>
      </c>
      <c r="AC159" s="41" t="s">
        <v>77</v>
      </c>
      <c r="AD159" s="41" t="s">
        <v>77</v>
      </c>
      <c r="AE159" s="41" t="s">
        <v>77</v>
      </c>
      <c r="AF159" s="41" t="s">
        <v>77</v>
      </c>
      <c r="AG159" s="41" t="s">
        <v>77</v>
      </c>
      <c r="AH159" s="41" t="s">
        <v>77</v>
      </c>
      <c r="AI159" s="41" t="s">
        <v>77</v>
      </c>
      <c r="AJ159" s="41" t="s">
        <v>77</v>
      </c>
      <c r="AK159" s="41" t="s">
        <v>77</v>
      </c>
      <c r="AL159" s="41" t="s">
        <v>77</v>
      </c>
      <c r="AM159" s="41" t="s">
        <v>77</v>
      </c>
      <c r="AN159" s="41" t="s">
        <v>77</v>
      </c>
      <c r="AO159" s="41" t="s">
        <v>77</v>
      </c>
      <c r="AP159" s="41" t="s">
        <v>77</v>
      </c>
      <c r="AQ159" s="41" t="s">
        <v>77</v>
      </c>
      <c r="AR159" s="41" t="s">
        <v>77</v>
      </c>
      <c r="AS159" s="41" t="s">
        <v>77</v>
      </c>
      <c r="AT159" s="41" t="s">
        <v>77</v>
      </c>
      <c r="AU159" s="41" t="s">
        <v>77</v>
      </c>
      <c r="AV159" s="41" t="s">
        <v>77</v>
      </c>
      <c r="AW159" s="41" t="s">
        <v>77</v>
      </c>
      <c r="AX159" s="41" t="s">
        <v>77</v>
      </c>
      <c r="AY159" s="41" t="s">
        <v>77</v>
      </c>
      <c r="AZ159" s="41" t="s">
        <v>77</v>
      </c>
      <c r="BA159" s="41" t="s">
        <v>77</v>
      </c>
      <c r="BB159" s="41" t="s">
        <v>77</v>
      </c>
      <c r="BC159" s="41" t="s">
        <v>77</v>
      </c>
      <c r="BD159" s="41" t="s">
        <v>77</v>
      </c>
      <c r="BE159" s="41" t="s">
        <v>77</v>
      </c>
      <c r="BF159" s="41" t="s">
        <v>77</v>
      </c>
      <c r="BG159" s="41" t="s">
        <v>77</v>
      </c>
      <c r="BH159" s="41" t="s">
        <v>77</v>
      </c>
      <c r="BI159" s="41" t="s">
        <v>77</v>
      </c>
      <c r="BJ159" s="41" t="s">
        <v>77</v>
      </c>
      <c r="BK159" s="41" t="s">
        <v>77</v>
      </c>
      <c r="BL159" s="41" t="s">
        <v>77</v>
      </c>
      <c r="BM159" s="41" t="s">
        <v>77</v>
      </c>
      <c r="BN159" s="41" t="s">
        <v>77</v>
      </c>
      <c r="BO159" s="41" t="s">
        <v>77</v>
      </c>
      <c r="BP159" s="41" t="s">
        <v>77</v>
      </c>
      <c r="BQ159" s="41" t="s">
        <v>77</v>
      </c>
      <c r="BR159" s="41" t="s">
        <v>77</v>
      </c>
      <c r="BS159" s="41" t="s">
        <v>77</v>
      </c>
      <c r="BT159" s="41" t="s">
        <v>77</v>
      </c>
      <c r="BU159" s="41" t="s">
        <v>77</v>
      </c>
      <c r="BV159" s="41" t="s">
        <v>77</v>
      </c>
      <c r="BW159" s="41" t="s">
        <v>77</v>
      </c>
      <c r="BX159" s="41" t="s">
        <v>77</v>
      </c>
      <c r="BY159" s="41" t="s">
        <v>77</v>
      </c>
      <c r="BZ159" s="41" t="s">
        <v>77</v>
      </c>
      <c r="CA159" s="41" t="s">
        <v>77</v>
      </c>
      <c r="CB159" s="41" t="s">
        <v>77</v>
      </c>
      <c r="CC159" s="41" t="s">
        <v>77</v>
      </c>
      <c r="CD159" s="41" t="s">
        <v>77</v>
      </c>
      <c r="CE159" s="41" t="s">
        <v>77</v>
      </c>
      <c r="CF159" s="41" t="s">
        <v>77</v>
      </c>
      <c r="CG159" s="41" t="s">
        <v>77</v>
      </c>
      <c r="CH159" s="41" t="s">
        <v>77</v>
      </c>
      <c r="CI159" s="41" t="s">
        <v>77</v>
      </c>
      <c r="CJ159" s="41" t="s">
        <v>77</v>
      </c>
      <c r="CK159" s="41" t="s">
        <v>77</v>
      </c>
      <c r="CL159" s="41" t="s">
        <v>77</v>
      </c>
      <c r="CM159" s="41" t="s">
        <v>77</v>
      </c>
      <c r="CN159" s="41" t="s">
        <v>77</v>
      </c>
      <c r="CO159" s="41" t="s">
        <v>77</v>
      </c>
      <c r="CP159" s="41" t="s">
        <v>77</v>
      </c>
      <c r="CQ159" s="41" t="s">
        <v>77</v>
      </c>
      <c r="CR159" s="41" t="s">
        <v>77</v>
      </c>
      <c r="CS159" s="41" t="s">
        <v>77</v>
      </c>
      <c r="CT159" s="41" t="s">
        <v>77</v>
      </c>
      <c r="CU159" s="41" t="s">
        <v>77</v>
      </c>
      <c r="CV159" s="41" t="s">
        <v>77</v>
      </c>
      <c r="CW159" s="41" t="s">
        <v>77</v>
      </c>
      <c r="CX159" s="41" t="s">
        <v>77</v>
      </c>
      <c r="CY159" s="41" t="s">
        <v>77</v>
      </c>
      <c r="CZ159" s="41" t="s">
        <v>77</v>
      </c>
      <c r="DA159" s="41" t="s">
        <v>77</v>
      </c>
      <c r="DB159" s="41" t="s">
        <v>77</v>
      </c>
      <c r="DC159" s="41" t="s">
        <v>77</v>
      </c>
      <c r="DD159" s="41" t="s">
        <v>77</v>
      </c>
      <c r="DE159" s="41" t="s">
        <v>77</v>
      </c>
      <c r="DF159" s="41" t="s">
        <v>77</v>
      </c>
      <c r="DG159" s="41" t="s">
        <v>77</v>
      </c>
      <c r="DH159" s="41" t="s">
        <v>77</v>
      </c>
      <c r="DI159" s="41" t="s">
        <v>77</v>
      </c>
      <c r="DJ159" s="41" t="s">
        <v>77</v>
      </c>
      <c r="DK159" s="41" t="s">
        <v>77</v>
      </c>
      <c r="DL159" s="41" t="s">
        <v>77</v>
      </c>
      <c r="DM159" s="41" t="s">
        <v>77</v>
      </c>
      <c r="DN159" s="41" t="s">
        <v>77</v>
      </c>
      <c r="DO159" s="41" t="s">
        <v>77</v>
      </c>
      <c r="DP159" s="41" t="s">
        <v>77</v>
      </c>
      <c r="DQ159" s="41" t="s">
        <v>77</v>
      </c>
      <c r="DR159" s="41" t="s">
        <v>77</v>
      </c>
      <c r="DS159" s="41" t="s">
        <v>77</v>
      </c>
      <c r="DT159" s="41" t="s">
        <v>77</v>
      </c>
      <c r="DU159" s="41" t="s">
        <v>77</v>
      </c>
      <c r="DV159" s="41" t="s">
        <v>77</v>
      </c>
      <c r="DW159" s="41" t="s">
        <v>77</v>
      </c>
      <c r="DX159" s="41" t="s">
        <v>77</v>
      </c>
      <c r="DY159" s="41" t="s">
        <v>77</v>
      </c>
      <c r="DZ159" s="41" t="s">
        <v>77</v>
      </c>
      <c r="EA159" s="41" t="s">
        <v>77</v>
      </c>
      <c r="EB159" s="41" t="s">
        <v>77</v>
      </c>
      <c r="EC159" s="41" t="s">
        <v>77</v>
      </c>
      <c r="ED159" s="41" t="s">
        <v>77</v>
      </c>
      <c r="EE159" s="41" t="s">
        <v>77</v>
      </c>
      <c r="EF159" s="41" t="s">
        <v>77</v>
      </c>
      <c r="EG159" s="41" t="s">
        <v>77</v>
      </c>
      <c r="EH159" s="41" t="s">
        <v>77</v>
      </c>
      <c r="EI159" s="41" t="s">
        <v>77</v>
      </c>
      <c r="EJ159" s="41" t="s">
        <v>77</v>
      </c>
      <c r="EK159" s="41" t="s">
        <v>77</v>
      </c>
      <c r="EL159" s="41" t="s">
        <v>77</v>
      </c>
      <c r="EM159" s="41" t="s">
        <v>77</v>
      </c>
      <c r="EN159" s="41" t="s">
        <v>77</v>
      </c>
      <c r="EO159" s="41" t="s">
        <v>77</v>
      </c>
      <c r="EP159" s="41" t="s">
        <v>77</v>
      </c>
      <c r="EQ159" s="41" t="s">
        <v>77</v>
      </c>
      <c r="ER159" s="41" t="s">
        <v>77</v>
      </c>
      <c r="ES159" s="41" t="s">
        <v>77</v>
      </c>
      <c r="ET159" s="41" t="s">
        <v>77</v>
      </c>
      <c r="EU159" s="41" t="s">
        <v>77</v>
      </c>
      <c r="EV159" s="41" t="s">
        <v>77</v>
      </c>
      <c r="EW159" s="41" t="s">
        <v>77</v>
      </c>
      <c r="EX159" s="41" t="s">
        <v>77</v>
      </c>
      <c r="EY159" s="41" t="s">
        <v>77</v>
      </c>
      <c r="EZ159" s="41" t="s">
        <v>77</v>
      </c>
      <c r="FA159" s="41" t="s">
        <v>77</v>
      </c>
      <c r="FB159" s="41" t="s">
        <v>77</v>
      </c>
      <c r="FC159" s="41" t="s">
        <v>77</v>
      </c>
      <c r="FD159" s="41" t="s">
        <v>77</v>
      </c>
      <c r="FE159" s="41" t="s">
        <v>77</v>
      </c>
      <c r="FF159" s="41" t="s">
        <v>77</v>
      </c>
      <c r="FG159" s="41" t="s">
        <v>77</v>
      </c>
      <c r="FH159" s="41" t="s">
        <v>77</v>
      </c>
      <c r="FI159" s="41" t="s">
        <v>77</v>
      </c>
      <c r="FJ159" s="41" t="s">
        <v>77</v>
      </c>
      <c r="FK159" s="41" t="s">
        <v>77</v>
      </c>
      <c r="FL159" s="41" t="s">
        <v>77</v>
      </c>
      <c r="FM159" s="41" t="s">
        <v>77</v>
      </c>
      <c r="FN159" s="41" t="s">
        <v>77</v>
      </c>
      <c r="FO159" s="41" t="s">
        <v>77</v>
      </c>
      <c r="FP159" s="41" t="s">
        <v>77</v>
      </c>
      <c r="FQ159" s="41" t="s">
        <v>77</v>
      </c>
      <c r="FR159" s="41" t="s">
        <v>77</v>
      </c>
      <c r="FS159" s="41" t="s">
        <v>77</v>
      </c>
      <c r="FT159" s="41" t="s">
        <v>77</v>
      </c>
      <c r="FU159" s="41" t="s">
        <v>77</v>
      </c>
      <c r="FV159" s="41" t="s">
        <v>77</v>
      </c>
      <c r="FW159" s="41" t="s">
        <v>77</v>
      </c>
      <c r="FX159" s="41" t="s">
        <v>77</v>
      </c>
      <c r="FY159" s="41" t="s">
        <v>77</v>
      </c>
      <c r="FZ159" s="41" t="s">
        <v>77</v>
      </c>
      <c r="GA159" s="41" t="s">
        <v>77</v>
      </c>
      <c r="GB159" s="41" t="s">
        <v>77</v>
      </c>
      <c r="GC159" s="41" t="s">
        <v>77</v>
      </c>
      <c r="GD159" s="41" t="s">
        <v>77</v>
      </c>
      <c r="GE159" s="41" t="s">
        <v>77</v>
      </c>
      <c r="GF159" s="41" t="s">
        <v>77</v>
      </c>
      <c r="GG159" s="41" t="s">
        <v>77</v>
      </c>
      <c r="GH159" s="41" t="s">
        <v>77</v>
      </c>
      <c r="GI159" s="41" t="s">
        <v>77</v>
      </c>
      <c r="GJ159" s="41" t="s">
        <v>77</v>
      </c>
      <c r="GK159" s="41" t="s">
        <v>77</v>
      </c>
      <c r="GL159" s="41" t="s">
        <v>77</v>
      </c>
      <c r="GM159" s="41" t="s">
        <v>77</v>
      </c>
      <c r="GN159" s="41" t="s">
        <v>77</v>
      </c>
      <c r="GO159" s="41" t="s">
        <v>77</v>
      </c>
      <c r="GP159" s="41" t="s">
        <v>77</v>
      </c>
      <c r="GQ159" s="41" t="s">
        <v>77</v>
      </c>
      <c r="GR159" s="41" t="s">
        <v>77</v>
      </c>
      <c r="GS159" s="41" t="s">
        <v>77</v>
      </c>
      <c r="GT159" s="41" t="s">
        <v>77</v>
      </c>
      <c r="GU159" s="41" t="s">
        <v>77</v>
      </c>
      <c r="GV159" s="41" t="s">
        <v>77</v>
      </c>
      <c r="GW159" s="41" t="s">
        <v>77</v>
      </c>
      <c r="GX159" s="41" t="s">
        <v>77</v>
      </c>
      <c r="GY159" s="41" t="s">
        <v>77</v>
      </c>
      <c r="GZ159" s="41" t="s">
        <v>77</v>
      </c>
      <c r="HA159" s="41" t="s">
        <v>77</v>
      </c>
      <c r="HB159" s="41" t="s">
        <v>77</v>
      </c>
      <c r="HC159" s="41" t="s">
        <v>77</v>
      </c>
      <c r="HD159" s="41" t="s">
        <v>77</v>
      </c>
      <c r="HE159" s="41" t="s">
        <v>77</v>
      </c>
      <c r="HF159" s="41" t="s">
        <v>77</v>
      </c>
      <c r="HG159" s="41" t="s">
        <v>77</v>
      </c>
      <c r="HH159" s="41" t="s">
        <v>77</v>
      </c>
      <c r="HI159" s="41" t="s">
        <v>77</v>
      </c>
      <c r="HJ159" s="41" t="s">
        <v>77</v>
      </c>
      <c r="HK159" s="41" t="s">
        <v>77</v>
      </c>
      <c r="HL159" s="41" t="s">
        <v>77</v>
      </c>
      <c r="HM159" s="41" t="s">
        <v>77</v>
      </c>
      <c r="HN159" s="41" t="s">
        <v>77</v>
      </c>
      <c r="HO159" s="41" t="s">
        <v>77</v>
      </c>
      <c r="HP159" s="41" t="s">
        <v>77</v>
      </c>
      <c r="HQ159" s="41" t="s">
        <v>77</v>
      </c>
    </row>
    <row r="160" spans="1:225" hidden="1">
      <c r="A160" s="63"/>
      <c r="B160" s="38"/>
      <c r="C160" s="39" t="s">
        <v>78</v>
      </c>
      <c r="D160" s="17" t="s">
        <v>78</v>
      </c>
      <c r="E160" s="17" t="s">
        <v>78</v>
      </c>
      <c r="F160" s="17" t="s">
        <v>78</v>
      </c>
      <c r="G160" s="17" t="s">
        <v>78</v>
      </c>
      <c r="H160" s="17" t="s">
        <v>78</v>
      </c>
      <c r="I160" s="17" t="s">
        <v>78</v>
      </c>
      <c r="J160" s="17" t="s">
        <v>78</v>
      </c>
      <c r="K160" s="17" t="s">
        <v>78</v>
      </c>
      <c r="L160" s="17" t="s">
        <v>78</v>
      </c>
      <c r="M160" s="17" t="s">
        <v>78</v>
      </c>
      <c r="N160" s="17" t="s">
        <v>78</v>
      </c>
      <c r="O160" s="17" t="s">
        <v>78</v>
      </c>
      <c r="P160" s="17" t="s">
        <v>78</v>
      </c>
      <c r="Q160" s="17" t="s">
        <v>78</v>
      </c>
      <c r="R160" s="17" t="s">
        <v>78</v>
      </c>
      <c r="S160" s="17" t="s">
        <v>78</v>
      </c>
      <c r="T160" s="17" t="s">
        <v>78</v>
      </c>
      <c r="U160" s="17" t="s">
        <v>78</v>
      </c>
      <c r="V160" s="17" t="s">
        <v>78</v>
      </c>
      <c r="W160" s="17" t="s">
        <v>78</v>
      </c>
      <c r="X160" s="17" t="s">
        <v>78</v>
      </c>
      <c r="Y160" s="17" t="s">
        <v>78</v>
      </c>
      <c r="Z160" s="17" t="s">
        <v>78</v>
      </c>
      <c r="AA160" s="17" t="s">
        <v>78</v>
      </c>
      <c r="AB160" s="17" t="s">
        <v>78</v>
      </c>
      <c r="AC160" s="17" t="s">
        <v>78</v>
      </c>
      <c r="AD160" s="17" t="s">
        <v>78</v>
      </c>
      <c r="AE160" s="17" t="s">
        <v>78</v>
      </c>
      <c r="AF160" s="17" t="s">
        <v>78</v>
      </c>
      <c r="AG160" s="17" t="s">
        <v>78</v>
      </c>
      <c r="AH160" s="17" t="s">
        <v>78</v>
      </c>
      <c r="AI160" s="17" t="s">
        <v>78</v>
      </c>
      <c r="AJ160" s="17" t="s">
        <v>78</v>
      </c>
      <c r="AK160" s="17" t="s">
        <v>78</v>
      </c>
      <c r="AL160" s="17" t="s">
        <v>78</v>
      </c>
      <c r="AM160" s="17" t="s">
        <v>78</v>
      </c>
      <c r="AN160" s="17" t="s">
        <v>78</v>
      </c>
      <c r="AO160" s="17" t="s">
        <v>78</v>
      </c>
      <c r="AP160" s="17" t="s">
        <v>78</v>
      </c>
      <c r="AQ160" s="17" t="s">
        <v>78</v>
      </c>
      <c r="AR160" s="17" t="s">
        <v>78</v>
      </c>
      <c r="AS160" s="17" t="s">
        <v>78</v>
      </c>
      <c r="AT160" s="17" t="s">
        <v>78</v>
      </c>
      <c r="AU160" s="17" t="s">
        <v>78</v>
      </c>
      <c r="AV160" s="17" t="s">
        <v>78</v>
      </c>
      <c r="AW160" s="17" t="s">
        <v>78</v>
      </c>
      <c r="AX160" s="17" t="s">
        <v>78</v>
      </c>
      <c r="AY160" s="17" t="s">
        <v>78</v>
      </c>
      <c r="AZ160" s="17" t="s">
        <v>78</v>
      </c>
      <c r="BA160" s="17" t="s">
        <v>78</v>
      </c>
      <c r="BB160" s="17" t="s">
        <v>78</v>
      </c>
      <c r="BC160" s="17" t="s">
        <v>78</v>
      </c>
      <c r="BD160" s="17" t="s">
        <v>78</v>
      </c>
      <c r="BE160" s="17" t="s">
        <v>78</v>
      </c>
      <c r="BF160" s="17" t="s">
        <v>78</v>
      </c>
      <c r="BG160" s="17" t="s">
        <v>78</v>
      </c>
      <c r="BH160" s="17" t="s">
        <v>78</v>
      </c>
      <c r="BI160" s="17" t="s">
        <v>78</v>
      </c>
      <c r="BJ160" s="17" t="s">
        <v>78</v>
      </c>
      <c r="BK160" s="17" t="s">
        <v>78</v>
      </c>
      <c r="BL160" s="17" t="s">
        <v>78</v>
      </c>
      <c r="BM160" s="17" t="s">
        <v>78</v>
      </c>
      <c r="BN160" s="17" t="s">
        <v>78</v>
      </c>
      <c r="BO160" s="17" t="s">
        <v>78</v>
      </c>
      <c r="BP160" s="17" t="s">
        <v>78</v>
      </c>
      <c r="BQ160" s="17" t="s">
        <v>78</v>
      </c>
      <c r="BR160" s="17" t="s">
        <v>78</v>
      </c>
      <c r="BS160" s="17" t="s">
        <v>78</v>
      </c>
      <c r="BT160" s="17" t="s">
        <v>78</v>
      </c>
      <c r="BU160" s="17" t="s">
        <v>78</v>
      </c>
      <c r="BV160" s="17" t="s">
        <v>78</v>
      </c>
      <c r="BW160" s="17" t="s">
        <v>78</v>
      </c>
      <c r="BX160" s="17" t="s">
        <v>78</v>
      </c>
      <c r="BY160" s="17" t="s">
        <v>78</v>
      </c>
      <c r="BZ160" s="17" t="s">
        <v>78</v>
      </c>
      <c r="CA160" s="17" t="s">
        <v>78</v>
      </c>
      <c r="CB160" s="17" t="s">
        <v>78</v>
      </c>
      <c r="CC160" s="17" t="s">
        <v>78</v>
      </c>
      <c r="CD160" s="17" t="s">
        <v>78</v>
      </c>
      <c r="CE160" s="17" t="s">
        <v>78</v>
      </c>
      <c r="CF160" s="17" t="s">
        <v>78</v>
      </c>
      <c r="CG160" s="17" t="s">
        <v>78</v>
      </c>
      <c r="CH160" s="17" t="s">
        <v>78</v>
      </c>
      <c r="CI160" s="17" t="s">
        <v>78</v>
      </c>
      <c r="CJ160" s="17" t="s">
        <v>78</v>
      </c>
      <c r="CK160" s="17" t="s">
        <v>78</v>
      </c>
      <c r="CL160" s="17" t="s">
        <v>78</v>
      </c>
      <c r="CM160" s="17" t="s">
        <v>78</v>
      </c>
      <c r="CN160" s="17" t="s">
        <v>78</v>
      </c>
      <c r="CO160" s="17" t="s">
        <v>78</v>
      </c>
      <c r="CP160" s="17" t="s">
        <v>78</v>
      </c>
      <c r="CQ160" s="17" t="s">
        <v>78</v>
      </c>
      <c r="CR160" s="17" t="s">
        <v>78</v>
      </c>
      <c r="CS160" s="17" t="s">
        <v>78</v>
      </c>
      <c r="CT160" s="17" t="s">
        <v>78</v>
      </c>
      <c r="CU160" s="17" t="s">
        <v>78</v>
      </c>
      <c r="CV160" s="17" t="s">
        <v>78</v>
      </c>
      <c r="CW160" s="17" t="s">
        <v>78</v>
      </c>
      <c r="CX160" s="17" t="s">
        <v>78</v>
      </c>
      <c r="CY160" s="17" t="s">
        <v>78</v>
      </c>
      <c r="CZ160" s="17" t="s">
        <v>78</v>
      </c>
      <c r="DA160" s="17" t="s">
        <v>78</v>
      </c>
      <c r="DB160" s="17" t="s">
        <v>78</v>
      </c>
      <c r="DC160" s="17" t="s">
        <v>78</v>
      </c>
      <c r="DD160" s="17" t="s">
        <v>78</v>
      </c>
      <c r="DE160" s="17" t="s">
        <v>78</v>
      </c>
      <c r="DF160" s="17" t="s">
        <v>78</v>
      </c>
      <c r="DG160" s="17" t="s">
        <v>78</v>
      </c>
      <c r="DH160" s="17" t="s">
        <v>78</v>
      </c>
      <c r="DI160" s="17" t="s">
        <v>78</v>
      </c>
      <c r="DJ160" s="17" t="s">
        <v>78</v>
      </c>
      <c r="DK160" s="17" t="s">
        <v>78</v>
      </c>
      <c r="DL160" s="17" t="s">
        <v>78</v>
      </c>
      <c r="DM160" s="17" t="s">
        <v>78</v>
      </c>
      <c r="DN160" s="17" t="s">
        <v>78</v>
      </c>
      <c r="DO160" s="17" t="s">
        <v>78</v>
      </c>
      <c r="DP160" s="17" t="s">
        <v>78</v>
      </c>
      <c r="DQ160" s="17" t="s">
        <v>78</v>
      </c>
      <c r="DR160" s="17" t="s">
        <v>78</v>
      </c>
      <c r="DS160" s="17" t="s">
        <v>78</v>
      </c>
      <c r="DT160" s="17" t="s">
        <v>78</v>
      </c>
      <c r="DU160" s="17" t="s">
        <v>78</v>
      </c>
      <c r="DV160" s="17" t="s">
        <v>78</v>
      </c>
      <c r="DW160" s="17" t="s">
        <v>78</v>
      </c>
      <c r="DX160" s="17" t="s">
        <v>78</v>
      </c>
      <c r="DY160" s="17" t="s">
        <v>78</v>
      </c>
      <c r="DZ160" s="17" t="s">
        <v>78</v>
      </c>
      <c r="EA160" s="17" t="s">
        <v>78</v>
      </c>
      <c r="EB160" s="17" t="s">
        <v>78</v>
      </c>
      <c r="EC160" s="17" t="s">
        <v>78</v>
      </c>
      <c r="ED160" s="17" t="s">
        <v>78</v>
      </c>
      <c r="EE160" s="17" t="s">
        <v>78</v>
      </c>
      <c r="EF160" s="17" t="s">
        <v>78</v>
      </c>
      <c r="EG160" s="17" t="s">
        <v>78</v>
      </c>
      <c r="EH160" s="17" t="s">
        <v>78</v>
      </c>
      <c r="EI160" s="17" t="s">
        <v>78</v>
      </c>
      <c r="EJ160" s="17" t="s">
        <v>78</v>
      </c>
      <c r="EK160" s="17" t="s">
        <v>78</v>
      </c>
      <c r="EL160" s="17" t="s">
        <v>78</v>
      </c>
      <c r="EM160" s="17" t="s">
        <v>78</v>
      </c>
      <c r="EN160" s="17" t="s">
        <v>78</v>
      </c>
      <c r="EO160" s="17" t="s">
        <v>78</v>
      </c>
      <c r="EP160" s="17" t="s">
        <v>78</v>
      </c>
      <c r="EQ160" s="17" t="s">
        <v>78</v>
      </c>
      <c r="ER160" s="17" t="s">
        <v>78</v>
      </c>
      <c r="ES160" s="17" t="s">
        <v>78</v>
      </c>
      <c r="ET160" s="17" t="s">
        <v>78</v>
      </c>
      <c r="EU160" s="17" t="s">
        <v>78</v>
      </c>
      <c r="EV160" s="17" t="s">
        <v>78</v>
      </c>
      <c r="EW160" s="17" t="s">
        <v>78</v>
      </c>
      <c r="EX160" s="17" t="s">
        <v>78</v>
      </c>
      <c r="EY160" s="17" t="s">
        <v>78</v>
      </c>
      <c r="EZ160" s="17" t="s">
        <v>78</v>
      </c>
      <c r="FA160" s="17" t="s">
        <v>78</v>
      </c>
      <c r="FB160" s="17" t="s">
        <v>78</v>
      </c>
      <c r="FC160" s="17" t="s">
        <v>78</v>
      </c>
      <c r="FD160" s="17" t="s">
        <v>78</v>
      </c>
      <c r="FE160" s="17" t="s">
        <v>78</v>
      </c>
      <c r="FF160" s="17" t="s">
        <v>78</v>
      </c>
      <c r="FG160" s="17" t="s">
        <v>78</v>
      </c>
      <c r="FH160" s="17" t="s">
        <v>78</v>
      </c>
      <c r="FI160" s="17" t="s">
        <v>78</v>
      </c>
      <c r="FJ160" s="17" t="s">
        <v>78</v>
      </c>
      <c r="FK160" s="17" t="s">
        <v>78</v>
      </c>
      <c r="FL160" s="17" t="s">
        <v>78</v>
      </c>
      <c r="FM160" s="17" t="s">
        <v>78</v>
      </c>
      <c r="FN160" s="17" t="s">
        <v>78</v>
      </c>
      <c r="FO160" s="17" t="s">
        <v>78</v>
      </c>
      <c r="FP160" s="17" t="s">
        <v>78</v>
      </c>
      <c r="FQ160" s="17" t="s">
        <v>78</v>
      </c>
      <c r="FR160" s="17" t="s">
        <v>78</v>
      </c>
      <c r="FS160" s="17" t="s">
        <v>78</v>
      </c>
      <c r="FT160" s="17" t="s">
        <v>78</v>
      </c>
      <c r="FU160" s="17" t="s">
        <v>78</v>
      </c>
      <c r="FV160" s="17" t="s">
        <v>78</v>
      </c>
      <c r="FW160" s="17" t="s">
        <v>78</v>
      </c>
      <c r="FX160" s="17" t="s">
        <v>78</v>
      </c>
      <c r="FY160" s="17" t="s">
        <v>78</v>
      </c>
      <c r="FZ160" s="17" t="s">
        <v>78</v>
      </c>
      <c r="GA160" s="17" t="s">
        <v>78</v>
      </c>
      <c r="GB160" s="17" t="s">
        <v>78</v>
      </c>
      <c r="GC160" s="17" t="s">
        <v>78</v>
      </c>
      <c r="GD160" s="17" t="s">
        <v>78</v>
      </c>
      <c r="GE160" s="17" t="s">
        <v>78</v>
      </c>
      <c r="GF160" s="17" t="s">
        <v>78</v>
      </c>
      <c r="GG160" s="17" t="s">
        <v>78</v>
      </c>
      <c r="GH160" s="17" t="s">
        <v>78</v>
      </c>
      <c r="GI160" s="17" t="s">
        <v>78</v>
      </c>
      <c r="GJ160" s="17" t="s">
        <v>78</v>
      </c>
      <c r="GK160" s="17" t="s">
        <v>78</v>
      </c>
      <c r="GL160" s="17" t="s">
        <v>78</v>
      </c>
      <c r="GM160" s="17" t="s">
        <v>78</v>
      </c>
      <c r="GN160" s="17" t="s">
        <v>78</v>
      </c>
      <c r="GO160" s="17" t="s">
        <v>78</v>
      </c>
      <c r="GP160" s="17" t="s">
        <v>78</v>
      </c>
      <c r="GQ160" s="17" t="s">
        <v>78</v>
      </c>
      <c r="GR160" s="17" t="s">
        <v>78</v>
      </c>
      <c r="GS160" s="17" t="s">
        <v>78</v>
      </c>
      <c r="GT160" s="17" t="s">
        <v>78</v>
      </c>
      <c r="GU160" s="17" t="s">
        <v>78</v>
      </c>
      <c r="GV160" s="17" t="s">
        <v>78</v>
      </c>
      <c r="GW160" s="17" t="s">
        <v>78</v>
      </c>
      <c r="GX160" s="17" t="s">
        <v>78</v>
      </c>
      <c r="GY160" s="17" t="s">
        <v>78</v>
      </c>
      <c r="GZ160" s="17" t="s">
        <v>78</v>
      </c>
      <c r="HA160" s="17" t="s">
        <v>78</v>
      </c>
      <c r="HB160" s="17" t="s">
        <v>78</v>
      </c>
      <c r="HC160" s="17" t="s">
        <v>78</v>
      </c>
      <c r="HD160" s="17" t="s">
        <v>78</v>
      </c>
      <c r="HE160" s="17" t="s">
        <v>78</v>
      </c>
      <c r="HF160" s="17" t="s">
        <v>78</v>
      </c>
      <c r="HG160" s="17" t="s">
        <v>78</v>
      </c>
      <c r="HH160" s="17" t="s">
        <v>78</v>
      </c>
      <c r="HI160" s="17" t="s">
        <v>78</v>
      </c>
      <c r="HJ160" s="17" t="s">
        <v>78</v>
      </c>
      <c r="HK160" s="17" t="s">
        <v>78</v>
      </c>
      <c r="HL160" s="17" t="s">
        <v>78</v>
      </c>
      <c r="HM160" s="17" t="s">
        <v>78</v>
      </c>
      <c r="HN160" s="17" t="s">
        <v>78</v>
      </c>
      <c r="HO160" s="17" t="s">
        <v>78</v>
      </c>
      <c r="HP160" s="17" t="s">
        <v>78</v>
      </c>
      <c r="HQ160" s="17" t="s">
        <v>78</v>
      </c>
    </row>
    <row r="161" spans="1:225" hidden="1">
      <c r="A161" s="66"/>
      <c r="B161" s="40">
        <v>351000</v>
      </c>
      <c r="C161" s="32" t="s">
        <v>79</v>
      </c>
      <c r="D161" s="41" t="s">
        <v>79</v>
      </c>
      <c r="E161" s="41" t="s">
        <v>79</v>
      </c>
      <c r="F161" s="41" t="s">
        <v>79</v>
      </c>
      <c r="G161" s="41" t="s">
        <v>79</v>
      </c>
      <c r="H161" s="41" t="s">
        <v>79</v>
      </c>
      <c r="I161" s="41" t="s">
        <v>79</v>
      </c>
      <c r="J161" s="41" t="s">
        <v>79</v>
      </c>
      <c r="K161" s="41" t="s">
        <v>79</v>
      </c>
      <c r="L161" s="41" t="s">
        <v>79</v>
      </c>
      <c r="M161" s="41" t="s">
        <v>79</v>
      </c>
      <c r="N161" s="41" t="s">
        <v>79</v>
      </c>
      <c r="O161" s="41" t="s">
        <v>79</v>
      </c>
      <c r="P161" s="41" t="s">
        <v>79</v>
      </c>
      <c r="Q161" s="41" t="s">
        <v>79</v>
      </c>
      <c r="R161" s="41" t="s">
        <v>79</v>
      </c>
      <c r="S161" s="41" t="s">
        <v>79</v>
      </c>
      <c r="T161" s="41" t="s">
        <v>79</v>
      </c>
      <c r="U161" s="41" t="s">
        <v>79</v>
      </c>
      <c r="V161" s="41" t="s">
        <v>79</v>
      </c>
      <c r="W161" s="41" t="s">
        <v>79</v>
      </c>
      <c r="X161" s="41" t="s">
        <v>79</v>
      </c>
      <c r="Y161" s="41" t="s">
        <v>79</v>
      </c>
      <c r="Z161" s="41" t="s">
        <v>79</v>
      </c>
      <c r="AA161" s="41" t="s">
        <v>79</v>
      </c>
      <c r="AB161" s="41" t="s">
        <v>79</v>
      </c>
      <c r="AC161" s="41" t="s">
        <v>79</v>
      </c>
      <c r="AD161" s="41" t="s">
        <v>79</v>
      </c>
      <c r="AE161" s="41" t="s">
        <v>79</v>
      </c>
      <c r="AF161" s="41" t="s">
        <v>79</v>
      </c>
      <c r="AG161" s="41" t="s">
        <v>79</v>
      </c>
      <c r="AH161" s="41" t="s">
        <v>79</v>
      </c>
      <c r="AI161" s="41" t="s">
        <v>79</v>
      </c>
      <c r="AJ161" s="41" t="s">
        <v>79</v>
      </c>
      <c r="AK161" s="41" t="s">
        <v>79</v>
      </c>
      <c r="AL161" s="41" t="s">
        <v>79</v>
      </c>
      <c r="AM161" s="41" t="s">
        <v>79</v>
      </c>
      <c r="AN161" s="41" t="s">
        <v>79</v>
      </c>
      <c r="AO161" s="41" t="s">
        <v>79</v>
      </c>
      <c r="AP161" s="41" t="s">
        <v>79</v>
      </c>
      <c r="AQ161" s="41" t="s">
        <v>79</v>
      </c>
      <c r="AR161" s="41" t="s">
        <v>79</v>
      </c>
      <c r="AS161" s="41" t="s">
        <v>79</v>
      </c>
      <c r="AT161" s="41" t="s">
        <v>79</v>
      </c>
      <c r="AU161" s="41" t="s">
        <v>79</v>
      </c>
      <c r="AV161" s="41" t="s">
        <v>79</v>
      </c>
      <c r="AW161" s="41" t="s">
        <v>79</v>
      </c>
      <c r="AX161" s="41" t="s">
        <v>79</v>
      </c>
      <c r="AY161" s="41" t="s">
        <v>79</v>
      </c>
      <c r="AZ161" s="41" t="s">
        <v>79</v>
      </c>
      <c r="BA161" s="41" t="s">
        <v>79</v>
      </c>
      <c r="BB161" s="41" t="s">
        <v>79</v>
      </c>
      <c r="BC161" s="41" t="s">
        <v>79</v>
      </c>
      <c r="BD161" s="41" t="s">
        <v>79</v>
      </c>
      <c r="BE161" s="41" t="s">
        <v>79</v>
      </c>
      <c r="BF161" s="41" t="s">
        <v>79</v>
      </c>
      <c r="BG161" s="41" t="s">
        <v>79</v>
      </c>
      <c r="BH161" s="41" t="s">
        <v>79</v>
      </c>
      <c r="BI161" s="41" t="s">
        <v>79</v>
      </c>
      <c r="BJ161" s="41" t="s">
        <v>79</v>
      </c>
      <c r="BK161" s="41" t="s">
        <v>79</v>
      </c>
      <c r="BL161" s="41" t="s">
        <v>79</v>
      </c>
      <c r="BM161" s="41" t="s">
        <v>79</v>
      </c>
      <c r="BN161" s="41" t="s">
        <v>79</v>
      </c>
      <c r="BO161" s="41" t="s">
        <v>79</v>
      </c>
      <c r="BP161" s="41" t="s">
        <v>79</v>
      </c>
      <c r="BQ161" s="41" t="s">
        <v>79</v>
      </c>
      <c r="BR161" s="41" t="s">
        <v>79</v>
      </c>
      <c r="BS161" s="41" t="s">
        <v>79</v>
      </c>
      <c r="BT161" s="41" t="s">
        <v>79</v>
      </c>
      <c r="BU161" s="41" t="s">
        <v>79</v>
      </c>
      <c r="BV161" s="41" t="s">
        <v>79</v>
      </c>
      <c r="BW161" s="41" t="s">
        <v>79</v>
      </c>
      <c r="BX161" s="41" t="s">
        <v>79</v>
      </c>
      <c r="BY161" s="41" t="s">
        <v>79</v>
      </c>
      <c r="BZ161" s="41" t="s">
        <v>79</v>
      </c>
      <c r="CA161" s="41" t="s">
        <v>79</v>
      </c>
      <c r="CB161" s="41" t="s">
        <v>79</v>
      </c>
      <c r="CC161" s="41" t="s">
        <v>79</v>
      </c>
      <c r="CD161" s="41" t="s">
        <v>79</v>
      </c>
      <c r="CE161" s="41" t="s">
        <v>79</v>
      </c>
      <c r="CF161" s="41" t="s">
        <v>79</v>
      </c>
      <c r="CG161" s="41" t="s">
        <v>79</v>
      </c>
      <c r="CH161" s="41" t="s">
        <v>79</v>
      </c>
      <c r="CI161" s="41" t="s">
        <v>79</v>
      </c>
      <c r="CJ161" s="41" t="s">
        <v>79</v>
      </c>
      <c r="CK161" s="41" t="s">
        <v>79</v>
      </c>
      <c r="CL161" s="41" t="s">
        <v>79</v>
      </c>
      <c r="CM161" s="41" t="s">
        <v>79</v>
      </c>
      <c r="CN161" s="41" t="s">
        <v>79</v>
      </c>
      <c r="CO161" s="41" t="s">
        <v>79</v>
      </c>
      <c r="CP161" s="41" t="s">
        <v>79</v>
      </c>
      <c r="CQ161" s="41" t="s">
        <v>79</v>
      </c>
      <c r="CR161" s="41" t="s">
        <v>79</v>
      </c>
      <c r="CS161" s="41" t="s">
        <v>79</v>
      </c>
      <c r="CT161" s="41" t="s">
        <v>79</v>
      </c>
      <c r="CU161" s="41" t="s">
        <v>79</v>
      </c>
      <c r="CV161" s="41" t="s">
        <v>79</v>
      </c>
      <c r="CW161" s="41" t="s">
        <v>79</v>
      </c>
      <c r="CX161" s="41" t="s">
        <v>79</v>
      </c>
      <c r="CY161" s="41" t="s">
        <v>79</v>
      </c>
      <c r="CZ161" s="41" t="s">
        <v>79</v>
      </c>
      <c r="DA161" s="41" t="s">
        <v>79</v>
      </c>
      <c r="DB161" s="41" t="s">
        <v>79</v>
      </c>
      <c r="DC161" s="41" t="s">
        <v>79</v>
      </c>
      <c r="DD161" s="41" t="s">
        <v>79</v>
      </c>
      <c r="DE161" s="41" t="s">
        <v>79</v>
      </c>
      <c r="DF161" s="41" t="s">
        <v>79</v>
      </c>
      <c r="DG161" s="41" t="s">
        <v>79</v>
      </c>
      <c r="DH161" s="41" t="s">
        <v>79</v>
      </c>
      <c r="DI161" s="41" t="s">
        <v>79</v>
      </c>
      <c r="DJ161" s="41" t="s">
        <v>79</v>
      </c>
      <c r="DK161" s="41" t="s">
        <v>79</v>
      </c>
      <c r="DL161" s="41" t="s">
        <v>79</v>
      </c>
      <c r="DM161" s="41" t="s">
        <v>79</v>
      </c>
      <c r="DN161" s="41" t="s">
        <v>79</v>
      </c>
      <c r="DO161" s="41" t="s">
        <v>79</v>
      </c>
      <c r="DP161" s="41" t="s">
        <v>79</v>
      </c>
      <c r="DQ161" s="41" t="s">
        <v>79</v>
      </c>
      <c r="DR161" s="41" t="s">
        <v>79</v>
      </c>
      <c r="DS161" s="41" t="s">
        <v>79</v>
      </c>
      <c r="DT161" s="41" t="s">
        <v>79</v>
      </c>
      <c r="DU161" s="41" t="s">
        <v>79</v>
      </c>
      <c r="DV161" s="41" t="s">
        <v>79</v>
      </c>
      <c r="DW161" s="41" t="s">
        <v>79</v>
      </c>
      <c r="DX161" s="41" t="s">
        <v>79</v>
      </c>
      <c r="DY161" s="41" t="s">
        <v>79</v>
      </c>
      <c r="DZ161" s="41" t="s">
        <v>79</v>
      </c>
      <c r="EA161" s="41" t="s">
        <v>79</v>
      </c>
      <c r="EB161" s="41" t="s">
        <v>79</v>
      </c>
      <c r="EC161" s="41" t="s">
        <v>79</v>
      </c>
      <c r="ED161" s="41" t="s">
        <v>79</v>
      </c>
      <c r="EE161" s="41" t="s">
        <v>79</v>
      </c>
      <c r="EF161" s="41" t="s">
        <v>79</v>
      </c>
      <c r="EG161" s="41" t="s">
        <v>79</v>
      </c>
      <c r="EH161" s="41" t="s">
        <v>79</v>
      </c>
      <c r="EI161" s="41" t="s">
        <v>79</v>
      </c>
      <c r="EJ161" s="41" t="s">
        <v>79</v>
      </c>
      <c r="EK161" s="41" t="s">
        <v>79</v>
      </c>
      <c r="EL161" s="41" t="s">
        <v>79</v>
      </c>
      <c r="EM161" s="41" t="s">
        <v>79</v>
      </c>
      <c r="EN161" s="41" t="s">
        <v>79</v>
      </c>
      <c r="EO161" s="41" t="s">
        <v>79</v>
      </c>
      <c r="EP161" s="41" t="s">
        <v>79</v>
      </c>
      <c r="EQ161" s="41" t="s">
        <v>79</v>
      </c>
      <c r="ER161" s="41" t="s">
        <v>79</v>
      </c>
      <c r="ES161" s="41" t="s">
        <v>79</v>
      </c>
      <c r="ET161" s="41" t="s">
        <v>79</v>
      </c>
      <c r="EU161" s="41" t="s">
        <v>79</v>
      </c>
      <c r="EV161" s="41" t="s">
        <v>79</v>
      </c>
      <c r="EW161" s="41" t="s">
        <v>79</v>
      </c>
      <c r="EX161" s="41" t="s">
        <v>79</v>
      </c>
      <c r="EY161" s="41" t="s">
        <v>79</v>
      </c>
      <c r="EZ161" s="41" t="s">
        <v>79</v>
      </c>
      <c r="FA161" s="41" t="s">
        <v>79</v>
      </c>
      <c r="FB161" s="41" t="s">
        <v>79</v>
      </c>
      <c r="FC161" s="41" t="s">
        <v>79</v>
      </c>
      <c r="FD161" s="41" t="s">
        <v>79</v>
      </c>
      <c r="FE161" s="41" t="s">
        <v>79</v>
      </c>
      <c r="FF161" s="41" t="s">
        <v>79</v>
      </c>
      <c r="FG161" s="41" t="s">
        <v>79</v>
      </c>
      <c r="FH161" s="41" t="s">
        <v>79</v>
      </c>
      <c r="FI161" s="41" t="s">
        <v>79</v>
      </c>
      <c r="FJ161" s="41" t="s">
        <v>79</v>
      </c>
      <c r="FK161" s="41" t="s">
        <v>79</v>
      </c>
      <c r="FL161" s="41" t="s">
        <v>79</v>
      </c>
      <c r="FM161" s="41" t="s">
        <v>79</v>
      </c>
      <c r="FN161" s="41" t="s">
        <v>79</v>
      </c>
      <c r="FO161" s="41" t="s">
        <v>79</v>
      </c>
      <c r="FP161" s="41" t="s">
        <v>79</v>
      </c>
      <c r="FQ161" s="41" t="s">
        <v>79</v>
      </c>
      <c r="FR161" s="41" t="s">
        <v>79</v>
      </c>
      <c r="FS161" s="41" t="s">
        <v>79</v>
      </c>
      <c r="FT161" s="41" t="s">
        <v>79</v>
      </c>
      <c r="FU161" s="41" t="s">
        <v>79</v>
      </c>
      <c r="FV161" s="41" t="s">
        <v>79</v>
      </c>
      <c r="FW161" s="41" t="s">
        <v>79</v>
      </c>
      <c r="FX161" s="41" t="s">
        <v>79</v>
      </c>
      <c r="FY161" s="41" t="s">
        <v>79</v>
      </c>
      <c r="FZ161" s="41" t="s">
        <v>79</v>
      </c>
      <c r="GA161" s="41" t="s">
        <v>79</v>
      </c>
      <c r="GB161" s="41" t="s">
        <v>79</v>
      </c>
      <c r="GC161" s="41" t="s">
        <v>79</v>
      </c>
      <c r="GD161" s="41" t="s">
        <v>79</v>
      </c>
      <c r="GE161" s="41" t="s">
        <v>79</v>
      </c>
      <c r="GF161" s="41" t="s">
        <v>79</v>
      </c>
      <c r="GG161" s="41" t="s">
        <v>79</v>
      </c>
      <c r="GH161" s="41" t="s">
        <v>79</v>
      </c>
      <c r="GI161" s="41" t="s">
        <v>79</v>
      </c>
      <c r="GJ161" s="41" t="s">
        <v>79</v>
      </c>
      <c r="GK161" s="41" t="s">
        <v>79</v>
      </c>
      <c r="GL161" s="41" t="s">
        <v>79</v>
      </c>
      <c r="GM161" s="41" t="s">
        <v>79</v>
      </c>
      <c r="GN161" s="41" t="s">
        <v>79</v>
      </c>
      <c r="GO161" s="41" t="s">
        <v>79</v>
      </c>
      <c r="GP161" s="41" t="s">
        <v>79</v>
      </c>
      <c r="GQ161" s="41" t="s">
        <v>79</v>
      </c>
      <c r="GR161" s="41" t="s">
        <v>79</v>
      </c>
      <c r="GS161" s="41" t="s">
        <v>79</v>
      </c>
      <c r="GT161" s="41" t="s">
        <v>79</v>
      </c>
      <c r="GU161" s="41" t="s">
        <v>79</v>
      </c>
      <c r="GV161" s="41" t="s">
        <v>79</v>
      </c>
      <c r="GW161" s="41" t="s">
        <v>79</v>
      </c>
      <c r="GX161" s="41" t="s">
        <v>79</v>
      </c>
      <c r="GY161" s="41" t="s">
        <v>79</v>
      </c>
      <c r="GZ161" s="41" t="s">
        <v>79</v>
      </c>
      <c r="HA161" s="41" t="s">
        <v>79</v>
      </c>
      <c r="HB161" s="41" t="s">
        <v>79</v>
      </c>
      <c r="HC161" s="41" t="s">
        <v>79</v>
      </c>
      <c r="HD161" s="41" t="s">
        <v>79</v>
      </c>
      <c r="HE161" s="41" t="s">
        <v>79</v>
      </c>
      <c r="HF161" s="41" t="s">
        <v>79</v>
      </c>
      <c r="HG161" s="41" t="s">
        <v>79</v>
      </c>
      <c r="HH161" s="41" t="s">
        <v>79</v>
      </c>
      <c r="HI161" s="41" t="s">
        <v>79</v>
      </c>
      <c r="HJ161" s="41" t="s">
        <v>79</v>
      </c>
      <c r="HK161" s="41" t="s">
        <v>79</v>
      </c>
      <c r="HL161" s="41" t="s">
        <v>79</v>
      </c>
      <c r="HM161" s="41" t="s">
        <v>79</v>
      </c>
      <c r="HN161" s="41" t="s">
        <v>79</v>
      </c>
      <c r="HO161" s="41" t="s">
        <v>79</v>
      </c>
      <c r="HP161" s="41" t="s">
        <v>79</v>
      </c>
      <c r="HQ161" s="41" t="s">
        <v>79</v>
      </c>
    </row>
    <row r="162" spans="1:225" hidden="1">
      <c r="A162" s="66"/>
      <c r="B162" s="40">
        <v>355000</v>
      </c>
      <c r="C162" s="32" t="s">
        <v>80</v>
      </c>
      <c r="D162" s="41" t="s">
        <v>80</v>
      </c>
      <c r="E162" s="41" t="s">
        <v>80</v>
      </c>
      <c r="F162" s="41" t="s">
        <v>80</v>
      </c>
      <c r="G162" s="41" t="s">
        <v>80</v>
      </c>
      <c r="H162" s="41" t="s">
        <v>80</v>
      </c>
      <c r="I162" s="41" t="s">
        <v>80</v>
      </c>
      <c r="J162" s="41" t="s">
        <v>80</v>
      </c>
      <c r="K162" s="41" t="s">
        <v>80</v>
      </c>
      <c r="L162" s="41" t="s">
        <v>80</v>
      </c>
      <c r="M162" s="41" t="s">
        <v>80</v>
      </c>
      <c r="N162" s="41" t="s">
        <v>80</v>
      </c>
      <c r="O162" s="41" t="s">
        <v>80</v>
      </c>
      <c r="P162" s="41" t="s">
        <v>80</v>
      </c>
      <c r="Q162" s="41" t="s">
        <v>80</v>
      </c>
      <c r="R162" s="41" t="s">
        <v>80</v>
      </c>
      <c r="S162" s="41" t="s">
        <v>80</v>
      </c>
      <c r="T162" s="41" t="s">
        <v>80</v>
      </c>
      <c r="U162" s="41" t="s">
        <v>80</v>
      </c>
      <c r="V162" s="41" t="s">
        <v>80</v>
      </c>
      <c r="W162" s="41" t="s">
        <v>80</v>
      </c>
      <c r="X162" s="41" t="s">
        <v>80</v>
      </c>
      <c r="Y162" s="41" t="s">
        <v>80</v>
      </c>
      <c r="Z162" s="41" t="s">
        <v>80</v>
      </c>
      <c r="AA162" s="41" t="s">
        <v>80</v>
      </c>
      <c r="AB162" s="41" t="s">
        <v>80</v>
      </c>
      <c r="AC162" s="41" t="s">
        <v>80</v>
      </c>
      <c r="AD162" s="41" t="s">
        <v>80</v>
      </c>
      <c r="AE162" s="41" t="s">
        <v>80</v>
      </c>
      <c r="AF162" s="41" t="s">
        <v>80</v>
      </c>
      <c r="AG162" s="41" t="s">
        <v>80</v>
      </c>
      <c r="AH162" s="41" t="s">
        <v>80</v>
      </c>
      <c r="AI162" s="41" t="s">
        <v>80</v>
      </c>
      <c r="AJ162" s="41" t="s">
        <v>80</v>
      </c>
      <c r="AK162" s="41" t="s">
        <v>80</v>
      </c>
      <c r="AL162" s="41" t="s">
        <v>80</v>
      </c>
      <c r="AM162" s="41" t="s">
        <v>80</v>
      </c>
      <c r="AN162" s="41" t="s">
        <v>80</v>
      </c>
      <c r="AO162" s="41" t="s">
        <v>80</v>
      </c>
      <c r="AP162" s="41" t="s">
        <v>80</v>
      </c>
      <c r="AQ162" s="41" t="s">
        <v>80</v>
      </c>
      <c r="AR162" s="41" t="s">
        <v>80</v>
      </c>
      <c r="AS162" s="41" t="s">
        <v>80</v>
      </c>
      <c r="AT162" s="41" t="s">
        <v>80</v>
      </c>
      <c r="AU162" s="41" t="s">
        <v>80</v>
      </c>
      <c r="AV162" s="41" t="s">
        <v>80</v>
      </c>
      <c r="AW162" s="41" t="s">
        <v>80</v>
      </c>
      <c r="AX162" s="41" t="s">
        <v>80</v>
      </c>
      <c r="AY162" s="41" t="s">
        <v>80</v>
      </c>
      <c r="AZ162" s="41" t="s">
        <v>80</v>
      </c>
      <c r="BA162" s="41" t="s">
        <v>80</v>
      </c>
      <c r="BB162" s="41" t="s">
        <v>80</v>
      </c>
      <c r="BC162" s="41" t="s">
        <v>80</v>
      </c>
      <c r="BD162" s="41" t="s">
        <v>80</v>
      </c>
      <c r="BE162" s="41" t="s">
        <v>80</v>
      </c>
      <c r="BF162" s="41" t="s">
        <v>80</v>
      </c>
      <c r="BG162" s="41" t="s">
        <v>80</v>
      </c>
      <c r="BH162" s="41" t="s">
        <v>80</v>
      </c>
      <c r="BI162" s="41" t="s">
        <v>80</v>
      </c>
      <c r="BJ162" s="41" t="s">
        <v>80</v>
      </c>
      <c r="BK162" s="41" t="s">
        <v>80</v>
      </c>
      <c r="BL162" s="41" t="s">
        <v>80</v>
      </c>
      <c r="BM162" s="41" t="s">
        <v>80</v>
      </c>
      <c r="BN162" s="41" t="s">
        <v>80</v>
      </c>
      <c r="BO162" s="41" t="s">
        <v>80</v>
      </c>
      <c r="BP162" s="41" t="s">
        <v>80</v>
      </c>
      <c r="BQ162" s="41" t="s">
        <v>80</v>
      </c>
      <c r="BR162" s="41" t="s">
        <v>80</v>
      </c>
      <c r="BS162" s="41" t="s">
        <v>80</v>
      </c>
      <c r="BT162" s="41" t="s">
        <v>80</v>
      </c>
      <c r="BU162" s="41" t="s">
        <v>80</v>
      </c>
      <c r="BV162" s="41" t="s">
        <v>80</v>
      </c>
      <c r="BW162" s="41" t="s">
        <v>80</v>
      </c>
      <c r="BX162" s="41" t="s">
        <v>80</v>
      </c>
      <c r="BY162" s="41" t="s">
        <v>80</v>
      </c>
      <c r="BZ162" s="41" t="s">
        <v>80</v>
      </c>
      <c r="CA162" s="41" t="s">
        <v>80</v>
      </c>
      <c r="CB162" s="41" t="s">
        <v>80</v>
      </c>
      <c r="CC162" s="41" t="s">
        <v>80</v>
      </c>
      <c r="CD162" s="41" t="s">
        <v>80</v>
      </c>
      <c r="CE162" s="41" t="s">
        <v>80</v>
      </c>
      <c r="CF162" s="41" t="s">
        <v>80</v>
      </c>
      <c r="CG162" s="41" t="s">
        <v>80</v>
      </c>
      <c r="CH162" s="41" t="s">
        <v>80</v>
      </c>
      <c r="CI162" s="41" t="s">
        <v>80</v>
      </c>
      <c r="CJ162" s="41" t="s">
        <v>80</v>
      </c>
      <c r="CK162" s="41" t="s">
        <v>80</v>
      </c>
      <c r="CL162" s="41" t="s">
        <v>80</v>
      </c>
      <c r="CM162" s="41" t="s">
        <v>80</v>
      </c>
      <c r="CN162" s="41" t="s">
        <v>80</v>
      </c>
      <c r="CO162" s="41" t="s">
        <v>80</v>
      </c>
      <c r="CP162" s="41" t="s">
        <v>80</v>
      </c>
      <c r="CQ162" s="41" t="s">
        <v>80</v>
      </c>
      <c r="CR162" s="41" t="s">
        <v>80</v>
      </c>
      <c r="CS162" s="41" t="s">
        <v>80</v>
      </c>
      <c r="CT162" s="41" t="s">
        <v>80</v>
      </c>
      <c r="CU162" s="41" t="s">
        <v>80</v>
      </c>
      <c r="CV162" s="41" t="s">
        <v>80</v>
      </c>
      <c r="CW162" s="41" t="s">
        <v>80</v>
      </c>
      <c r="CX162" s="41" t="s">
        <v>80</v>
      </c>
      <c r="CY162" s="41" t="s">
        <v>80</v>
      </c>
      <c r="CZ162" s="41" t="s">
        <v>80</v>
      </c>
      <c r="DA162" s="41" t="s">
        <v>80</v>
      </c>
      <c r="DB162" s="41" t="s">
        <v>80</v>
      </c>
      <c r="DC162" s="41" t="s">
        <v>80</v>
      </c>
      <c r="DD162" s="41" t="s">
        <v>80</v>
      </c>
      <c r="DE162" s="41" t="s">
        <v>80</v>
      </c>
      <c r="DF162" s="41" t="s">
        <v>80</v>
      </c>
      <c r="DG162" s="41" t="s">
        <v>80</v>
      </c>
      <c r="DH162" s="41" t="s">
        <v>80</v>
      </c>
      <c r="DI162" s="41" t="s">
        <v>80</v>
      </c>
      <c r="DJ162" s="41" t="s">
        <v>80</v>
      </c>
      <c r="DK162" s="41" t="s">
        <v>80</v>
      </c>
      <c r="DL162" s="41" t="s">
        <v>80</v>
      </c>
      <c r="DM162" s="41" t="s">
        <v>80</v>
      </c>
      <c r="DN162" s="41" t="s">
        <v>80</v>
      </c>
      <c r="DO162" s="41" t="s">
        <v>80</v>
      </c>
      <c r="DP162" s="41" t="s">
        <v>80</v>
      </c>
      <c r="DQ162" s="41" t="s">
        <v>80</v>
      </c>
      <c r="DR162" s="41" t="s">
        <v>80</v>
      </c>
      <c r="DS162" s="41" t="s">
        <v>80</v>
      </c>
      <c r="DT162" s="41" t="s">
        <v>80</v>
      </c>
      <c r="DU162" s="41" t="s">
        <v>80</v>
      </c>
      <c r="DV162" s="41" t="s">
        <v>80</v>
      </c>
      <c r="DW162" s="41" t="s">
        <v>80</v>
      </c>
      <c r="DX162" s="41" t="s">
        <v>80</v>
      </c>
      <c r="DY162" s="41" t="s">
        <v>80</v>
      </c>
      <c r="DZ162" s="41" t="s">
        <v>80</v>
      </c>
      <c r="EA162" s="41" t="s">
        <v>80</v>
      </c>
      <c r="EB162" s="41" t="s">
        <v>80</v>
      </c>
      <c r="EC162" s="41" t="s">
        <v>80</v>
      </c>
      <c r="ED162" s="41" t="s">
        <v>80</v>
      </c>
      <c r="EE162" s="41" t="s">
        <v>80</v>
      </c>
      <c r="EF162" s="41" t="s">
        <v>80</v>
      </c>
      <c r="EG162" s="41" t="s">
        <v>80</v>
      </c>
      <c r="EH162" s="41" t="s">
        <v>80</v>
      </c>
      <c r="EI162" s="41" t="s">
        <v>80</v>
      </c>
      <c r="EJ162" s="41" t="s">
        <v>80</v>
      </c>
      <c r="EK162" s="41" t="s">
        <v>80</v>
      </c>
      <c r="EL162" s="41" t="s">
        <v>80</v>
      </c>
      <c r="EM162" s="41" t="s">
        <v>80</v>
      </c>
      <c r="EN162" s="41" t="s">
        <v>80</v>
      </c>
      <c r="EO162" s="41" t="s">
        <v>80</v>
      </c>
      <c r="EP162" s="41" t="s">
        <v>80</v>
      </c>
      <c r="EQ162" s="41" t="s">
        <v>80</v>
      </c>
      <c r="ER162" s="41" t="s">
        <v>80</v>
      </c>
      <c r="ES162" s="41" t="s">
        <v>80</v>
      </c>
      <c r="ET162" s="41" t="s">
        <v>80</v>
      </c>
      <c r="EU162" s="41" t="s">
        <v>80</v>
      </c>
      <c r="EV162" s="41" t="s">
        <v>80</v>
      </c>
      <c r="EW162" s="41" t="s">
        <v>80</v>
      </c>
      <c r="EX162" s="41" t="s">
        <v>80</v>
      </c>
      <c r="EY162" s="41" t="s">
        <v>80</v>
      </c>
      <c r="EZ162" s="41" t="s">
        <v>80</v>
      </c>
      <c r="FA162" s="41" t="s">
        <v>80</v>
      </c>
      <c r="FB162" s="41" t="s">
        <v>80</v>
      </c>
      <c r="FC162" s="41" t="s">
        <v>80</v>
      </c>
      <c r="FD162" s="41" t="s">
        <v>80</v>
      </c>
      <c r="FE162" s="41" t="s">
        <v>80</v>
      </c>
      <c r="FF162" s="41" t="s">
        <v>80</v>
      </c>
      <c r="FG162" s="41" t="s">
        <v>80</v>
      </c>
      <c r="FH162" s="41" t="s">
        <v>80</v>
      </c>
      <c r="FI162" s="41" t="s">
        <v>80</v>
      </c>
      <c r="FJ162" s="41" t="s">
        <v>80</v>
      </c>
      <c r="FK162" s="41" t="s">
        <v>80</v>
      </c>
      <c r="FL162" s="41" t="s">
        <v>80</v>
      </c>
      <c r="FM162" s="41" t="s">
        <v>80</v>
      </c>
      <c r="FN162" s="41" t="s">
        <v>80</v>
      </c>
      <c r="FO162" s="41" t="s">
        <v>80</v>
      </c>
      <c r="FP162" s="41" t="s">
        <v>80</v>
      </c>
      <c r="FQ162" s="41" t="s">
        <v>80</v>
      </c>
      <c r="FR162" s="41" t="s">
        <v>80</v>
      </c>
      <c r="FS162" s="41" t="s">
        <v>80</v>
      </c>
      <c r="FT162" s="41" t="s">
        <v>80</v>
      </c>
      <c r="FU162" s="41" t="s">
        <v>80</v>
      </c>
      <c r="FV162" s="41" t="s">
        <v>80</v>
      </c>
      <c r="FW162" s="41" t="s">
        <v>80</v>
      </c>
      <c r="FX162" s="41" t="s">
        <v>80</v>
      </c>
      <c r="FY162" s="41" t="s">
        <v>80</v>
      </c>
      <c r="FZ162" s="41" t="s">
        <v>80</v>
      </c>
      <c r="GA162" s="41" t="s">
        <v>80</v>
      </c>
      <c r="GB162" s="41" t="s">
        <v>80</v>
      </c>
      <c r="GC162" s="41" t="s">
        <v>80</v>
      </c>
      <c r="GD162" s="41" t="s">
        <v>80</v>
      </c>
      <c r="GE162" s="41" t="s">
        <v>80</v>
      </c>
      <c r="GF162" s="41" t="s">
        <v>80</v>
      </c>
      <c r="GG162" s="41" t="s">
        <v>80</v>
      </c>
      <c r="GH162" s="41" t="s">
        <v>80</v>
      </c>
      <c r="GI162" s="41" t="s">
        <v>80</v>
      </c>
      <c r="GJ162" s="41" t="s">
        <v>80</v>
      </c>
      <c r="GK162" s="41" t="s">
        <v>80</v>
      </c>
      <c r="GL162" s="41" t="s">
        <v>80</v>
      </c>
      <c r="GM162" s="41" t="s">
        <v>80</v>
      </c>
      <c r="GN162" s="41" t="s">
        <v>80</v>
      </c>
      <c r="GO162" s="41" t="s">
        <v>80</v>
      </c>
      <c r="GP162" s="41" t="s">
        <v>80</v>
      </c>
      <c r="GQ162" s="41" t="s">
        <v>80</v>
      </c>
      <c r="GR162" s="41" t="s">
        <v>80</v>
      </c>
      <c r="GS162" s="41" t="s">
        <v>80</v>
      </c>
      <c r="GT162" s="41" t="s">
        <v>80</v>
      </c>
      <c r="GU162" s="41" t="s">
        <v>80</v>
      </c>
      <c r="GV162" s="41" t="s">
        <v>80</v>
      </c>
      <c r="GW162" s="41" t="s">
        <v>80</v>
      </c>
      <c r="GX162" s="41" t="s">
        <v>80</v>
      </c>
      <c r="GY162" s="41" t="s">
        <v>80</v>
      </c>
      <c r="GZ162" s="41" t="s">
        <v>80</v>
      </c>
      <c r="HA162" s="41" t="s">
        <v>80</v>
      </c>
      <c r="HB162" s="41" t="s">
        <v>80</v>
      </c>
      <c r="HC162" s="41" t="s">
        <v>80</v>
      </c>
      <c r="HD162" s="41" t="s">
        <v>80</v>
      </c>
      <c r="HE162" s="41" t="s">
        <v>80</v>
      </c>
      <c r="HF162" s="41" t="s">
        <v>80</v>
      </c>
      <c r="HG162" s="41" t="s">
        <v>80</v>
      </c>
      <c r="HH162" s="41" t="s">
        <v>80</v>
      </c>
      <c r="HI162" s="41" t="s">
        <v>80</v>
      </c>
      <c r="HJ162" s="41" t="s">
        <v>80</v>
      </c>
      <c r="HK162" s="41" t="s">
        <v>80</v>
      </c>
      <c r="HL162" s="41" t="s">
        <v>80</v>
      </c>
      <c r="HM162" s="41" t="s">
        <v>80</v>
      </c>
      <c r="HN162" s="41" t="s">
        <v>80</v>
      </c>
      <c r="HO162" s="41" t="s">
        <v>80</v>
      </c>
      <c r="HP162" s="41" t="s">
        <v>80</v>
      </c>
      <c r="HQ162" s="41" t="s">
        <v>80</v>
      </c>
    </row>
    <row r="163" spans="1:225" hidden="1">
      <c r="A163" s="66"/>
      <c r="B163" s="40">
        <v>358000</v>
      </c>
      <c r="C163" s="32" t="s">
        <v>81</v>
      </c>
      <c r="D163" s="41" t="s">
        <v>81</v>
      </c>
      <c r="E163" s="41" t="s">
        <v>81</v>
      </c>
      <c r="F163" s="41" t="s">
        <v>81</v>
      </c>
      <c r="G163" s="41" t="s">
        <v>81</v>
      </c>
      <c r="H163" s="41" t="s">
        <v>81</v>
      </c>
      <c r="I163" s="41" t="s">
        <v>81</v>
      </c>
      <c r="J163" s="41" t="s">
        <v>81</v>
      </c>
      <c r="K163" s="41" t="s">
        <v>81</v>
      </c>
      <c r="L163" s="41" t="s">
        <v>81</v>
      </c>
      <c r="M163" s="41" t="s">
        <v>81</v>
      </c>
      <c r="N163" s="41" t="s">
        <v>81</v>
      </c>
      <c r="O163" s="41" t="s">
        <v>81</v>
      </c>
      <c r="P163" s="41" t="s">
        <v>81</v>
      </c>
      <c r="Q163" s="41" t="s">
        <v>81</v>
      </c>
      <c r="R163" s="41" t="s">
        <v>81</v>
      </c>
      <c r="S163" s="41" t="s">
        <v>81</v>
      </c>
      <c r="T163" s="41" t="s">
        <v>81</v>
      </c>
      <c r="U163" s="41" t="s">
        <v>81</v>
      </c>
      <c r="V163" s="41" t="s">
        <v>81</v>
      </c>
      <c r="W163" s="41" t="s">
        <v>81</v>
      </c>
      <c r="X163" s="41" t="s">
        <v>81</v>
      </c>
      <c r="Y163" s="41" t="s">
        <v>81</v>
      </c>
      <c r="Z163" s="41" t="s">
        <v>81</v>
      </c>
      <c r="AA163" s="41" t="s">
        <v>81</v>
      </c>
      <c r="AB163" s="41" t="s">
        <v>81</v>
      </c>
      <c r="AC163" s="41" t="s">
        <v>81</v>
      </c>
      <c r="AD163" s="41" t="s">
        <v>81</v>
      </c>
      <c r="AE163" s="41" t="s">
        <v>81</v>
      </c>
      <c r="AF163" s="41" t="s">
        <v>81</v>
      </c>
      <c r="AG163" s="41" t="s">
        <v>81</v>
      </c>
      <c r="AH163" s="41" t="s">
        <v>81</v>
      </c>
      <c r="AI163" s="41" t="s">
        <v>81</v>
      </c>
      <c r="AJ163" s="41" t="s">
        <v>81</v>
      </c>
      <c r="AK163" s="41" t="s">
        <v>81</v>
      </c>
      <c r="AL163" s="41" t="s">
        <v>81</v>
      </c>
      <c r="AM163" s="41" t="s">
        <v>81</v>
      </c>
      <c r="AN163" s="41" t="s">
        <v>81</v>
      </c>
      <c r="AO163" s="41" t="s">
        <v>81</v>
      </c>
      <c r="AP163" s="41" t="s">
        <v>81</v>
      </c>
      <c r="AQ163" s="41" t="s">
        <v>81</v>
      </c>
      <c r="AR163" s="41" t="s">
        <v>81</v>
      </c>
      <c r="AS163" s="41" t="s">
        <v>81</v>
      </c>
      <c r="AT163" s="41" t="s">
        <v>81</v>
      </c>
      <c r="AU163" s="41" t="s">
        <v>81</v>
      </c>
      <c r="AV163" s="41" t="s">
        <v>81</v>
      </c>
      <c r="AW163" s="41" t="s">
        <v>81</v>
      </c>
      <c r="AX163" s="41" t="s">
        <v>81</v>
      </c>
      <c r="AY163" s="41" t="s">
        <v>81</v>
      </c>
      <c r="AZ163" s="41" t="s">
        <v>81</v>
      </c>
      <c r="BA163" s="41" t="s">
        <v>81</v>
      </c>
      <c r="BB163" s="41" t="s">
        <v>81</v>
      </c>
      <c r="BC163" s="41" t="s">
        <v>81</v>
      </c>
      <c r="BD163" s="41" t="s">
        <v>81</v>
      </c>
      <c r="BE163" s="41" t="s">
        <v>81</v>
      </c>
      <c r="BF163" s="41" t="s">
        <v>81</v>
      </c>
      <c r="BG163" s="41" t="s">
        <v>81</v>
      </c>
      <c r="BH163" s="41" t="s">
        <v>81</v>
      </c>
      <c r="BI163" s="41" t="s">
        <v>81</v>
      </c>
      <c r="BJ163" s="41" t="s">
        <v>81</v>
      </c>
      <c r="BK163" s="41" t="s">
        <v>81</v>
      </c>
      <c r="BL163" s="41" t="s">
        <v>81</v>
      </c>
      <c r="BM163" s="41" t="s">
        <v>81</v>
      </c>
      <c r="BN163" s="41" t="s">
        <v>81</v>
      </c>
      <c r="BO163" s="41" t="s">
        <v>81</v>
      </c>
      <c r="BP163" s="41" t="s">
        <v>81</v>
      </c>
      <c r="BQ163" s="41" t="s">
        <v>81</v>
      </c>
      <c r="BR163" s="41" t="s">
        <v>81</v>
      </c>
      <c r="BS163" s="41" t="s">
        <v>81</v>
      </c>
      <c r="BT163" s="41" t="s">
        <v>81</v>
      </c>
      <c r="BU163" s="41" t="s">
        <v>81</v>
      </c>
      <c r="BV163" s="41" t="s">
        <v>81</v>
      </c>
      <c r="BW163" s="41" t="s">
        <v>81</v>
      </c>
      <c r="BX163" s="41" t="s">
        <v>81</v>
      </c>
      <c r="BY163" s="41" t="s">
        <v>81</v>
      </c>
      <c r="BZ163" s="41" t="s">
        <v>81</v>
      </c>
      <c r="CA163" s="41" t="s">
        <v>81</v>
      </c>
      <c r="CB163" s="41" t="s">
        <v>81</v>
      </c>
      <c r="CC163" s="41" t="s">
        <v>81</v>
      </c>
      <c r="CD163" s="41" t="s">
        <v>81</v>
      </c>
      <c r="CE163" s="41" t="s">
        <v>81</v>
      </c>
      <c r="CF163" s="41" t="s">
        <v>81</v>
      </c>
      <c r="CG163" s="41" t="s">
        <v>81</v>
      </c>
      <c r="CH163" s="41" t="s">
        <v>81</v>
      </c>
      <c r="CI163" s="41" t="s">
        <v>81</v>
      </c>
      <c r="CJ163" s="41" t="s">
        <v>81</v>
      </c>
      <c r="CK163" s="41" t="s">
        <v>81</v>
      </c>
      <c r="CL163" s="41" t="s">
        <v>81</v>
      </c>
      <c r="CM163" s="41" t="s">
        <v>81</v>
      </c>
      <c r="CN163" s="41" t="s">
        <v>81</v>
      </c>
      <c r="CO163" s="41" t="s">
        <v>81</v>
      </c>
      <c r="CP163" s="41" t="s">
        <v>81</v>
      </c>
      <c r="CQ163" s="41" t="s">
        <v>81</v>
      </c>
      <c r="CR163" s="41" t="s">
        <v>81</v>
      </c>
      <c r="CS163" s="41" t="s">
        <v>81</v>
      </c>
      <c r="CT163" s="41" t="s">
        <v>81</v>
      </c>
      <c r="CU163" s="41" t="s">
        <v>81</v>
      </c>
      <c r="CV163" s="41" t="s">
        <v>81</v>
      </c>
      <c r="CW163" s="41" t="s">
        <v>81</v>
      </c>
      <c r="CX163" s="41" t="s">
        <v>81</v>
      </c>
      <c r="CY163" s="41" t="s">
        <v>81</v>
      </c>
      <c r="CZ163" s="41" t="s">
        <v>81</v>
      </c>
      <c r="DA163" s="41" t="s">
        <v>81</v>
      </c>
      <c r="DB163" s="41" t="s">
        <v>81</v>
      </c>
      <c r="DC163" s="41" t="s">
        <v>81</v>
      </c>
      <c r="DD163" s="41" t="s">
        <v>81</v>
      </c>
      <c r="DE163" s="41" t="s">
        <v>81</v>
      </c>
      <c r="DF163" s="41" t="s">
        <v>81</v>
      </c>
      <c r="DG163" s="41" t="s">
        <v>81</v>
      </c>
      <c r="DH163" s="41" t="s">
        <v>81</v>
      </c>
      <c r="DI163" s="41" t="s">
        <v>81</v>
      </c>
      <c r="DJ163" s="41" t="s">
        <v>81</v>
      </c>
      <c r="DK163" s="41" t="s">
        <v>81</v>
      </c>
      <c r="DL163" s="41" t="s">
        <v>81</v>
      </c>
      <c r="DM163" s="41" t="s">
        <v>81</v>
      </c>
      <c r="DN163" s="41" t="s">
        <v>81</v>
      </c>
      <c r="DO163" s="41" t="s">
        <v>81</v>
      </c>
      <c r="DP163" s="41" t="s">
        <v>81</v>
      </c>
      <c r="DQ163" s="41" t="s">
        <v>81</v>
      </c>
      <c r="DR163" s="41" t="s">
        <v>81</v>
      </c>
      <c r="DS163" s="41" t="s">
        <v>81</v>
      </c>
      <c r="DT163" s="41" t="s">
        <v>81</v>
      </c>
      <c r="DU163" s="41" t="s">
        <v>81</v>
      </c>
      <c r="DV163" s="41" t="s">
        <v>81</v>
      </c>
      <c r="DW163" s="41" t="s">
        <v>81</v>
      </c>
      <c r="DX163" s="41" t="s">
        <v>81</v>
      </c>
      <c r="DY163" s="41" t="s">
        <v>81</v>
      </c>
      <c r="DZ163" s="41" t="s">
        <v>81</v>
      </c>
      <c r="EA163" s="41" t="s">
        <v>81</v>
      </c>
      <c r="EB163" s="41" t="s">
        <v>81</v>
      </c>
      <c r="EC163" s="41" t="s">
        <v>81</v>
      </c>
      <c r="ED163" s="41" t="s">
        <v>81</v>
      </c>
      <c r="EE163" s="41" t="s">
        <v>81</v>
      </c>
      <c r="EF163" s="41" t="s">
        <v>81</v>
      </c>
      <c r="EG163" s="41" t="s">
        <v>81</v>
      </c>
      <c r="EH163" s="41" t="s">
        <v>81</v>
      </c>
      <c r="EI163" s="41" t="s">
        <v>81</v>
      </c>
      <c r="EJ163" s="41" t="s">
        <v>81</v>
      </c>
      <c r="EK163" s="41" t="s">
        <v>81</v>
      </c>
      <c r="EL163" s="41" t="s">
        <v>81</v>
      </c>
      <c r="EM163" s="41" t="s">
        <v>81</v>
      </c>
      <c r="EN163" s="41" t="s">
        <v>81</v>
      </c>
      <c r="EO163" s="41" t="s">
        <v>81</v>
      </c>
      <c r="EP163" s="41" t="s">
        <v>81</v>
      </c>
      <c r="EQ163" s="41" t="s">
        <v>81</v>
      </c>
      <c r="ER163" s="41" t="s">
        <v>81</v>
      </c>
      <c r="ES163" s="41" t="s">
        <v>81</v>
      </c>
      <c r="ET163" s="41" t="s">
        <v>81</v>
      </c>
      <c r="EU163" s="41" t="s">
        <v>81</v>
      </c>
      <c r="EV163" s="41" t="s">
        <v>81</v>
      </c>
      <c r="EW163" s="41" t="s">
        <v>81</v>
      </c>
      <c r="EX163" s="41" t="s">
        <v>81</v>
      </c>
      <c r="EY163" s="41" t="s">
        <v>81</v>
      </c>
      <c r="EZ163" s="41" t="s">
        <v>81</v>
      </c>
      <c r="FA163" s="41" t="s">
        <v>81</v>
      </c>
      <c r="FB163" s="41" t="s">
        <v>81</v>
      </c>
      <c r="FC163" s="41" t="s">
        <v>81</v>
      </c>
      <c r="FD163" s="41" t="s">
        <v>81</v>
      </c>
      <c r="FE163" s="41" t="s">
        <v>81</v>
      </c>
      <c r="FF163" s="41" t="s">
        <v>81</v>
      </c>
      <c r="FG163" s="41" t="s">
        <v>81</v>
      </c>
      <c r="FH163" s="41" t="s">
        <v>81</v>
      </c>
      <c r="FI163" s="41" t="s">
        <v>81</v>
      </c>
      <c r="FJ163" s="41" t="s">
        <v>81</v>
      </c>
      <c r="FK163" s="41" t="s">
        <v>81</v>
      </c>
      <c r="FL163" s="41" t="s">
        <v>81</v>
      </c>
      <c r="FM163" s="41" t="s">
        <v>81</v>
      </c>
      <c r="FN163" s="41" t="s">
        <v>81</v>
      </c>
      <c r="FO163" s="41" t="s">
        <v>81</v>
      </c>
      <c r="FP163" s="41" t="s">
        <v>81</v>
      </c>
      <c r="FQ163" s="41" t="s">
        <v>81</v>
      </c>
      <c r="FR163" s="41" t="s">
        <v>81</v>
      </c>
      <c r="FS163" s="41" t="s">
        <v>81</v>
      </c>
      <c r="FT163" s="41" t="s">
        <v>81</v>
      </c>
      <c r="FU163" s="41" t="s">
        <v>81</v>
      </c>
      <c r="FV163" s="41" t="s">
        <v>81</v>
      </c>
      <c r="FW163" s="41" t="s">
        <v>81</v>
      </c>
      <c r="FX163" s="41" t="s">
        <v>81</v>
      </c>
      <c r="FY163" s="41" t="s">
        <v>81</v>
      </c>
      <c r="FZ163" s="41" t="s">
        <v>81</v>
      </c>
      <c r="GA163" s="41" t="s">
        <v>81</v>
      </c>
      <c r="GB163" s="41" t="s">
        <v>81</v>
      </c>
      <c r="GC163" s="41" t="s">
        <v>81</v>
      </c>
      <c r="GD163" s="41" t="s">
        <v>81</v>
      </c>
      <c r="GE163" s="41" t="s">
        <v>81</v>
      </c>
      <c r="GF163" s="41" t="s">
        <v>81</v>
      </c>
      <c r="GG163" s="41" t="s">
        <v>81</v>
      </c>
      <c r="GH163" s="41" t="s">
        <v>81</v>
      </c>
      <c r="GI163" s="41" t="s">
        <v>81</v>
      </c>
      <c r="GJ163" s="41" t="s">
        <v>81</v>
      </c>
      <c r="GK163" s="41" t="s">
        <v>81</v>
      </c>
      <c r="GL163" s="41" t="s">
        <v>81</v>
      </c>
      <c r="GM163" s="41" t="s">
        <v>81</v>
      </c>
      <c r="GN163" s="41" t="s">
        <v>81</v>
      </c>
      <c r="GO163" s="41" t="s">
        <v>81</v>
      </c>
      <c r="GP163" s="41" t="s">
        <v>81</v>
      </c>
      <c r="GQ163" s="41" t="s">
        <v>81</v>
      </c>
      <c r="GR163" s="41" t="s">
        <v>81</v>
      </c>
      <c r="GS163" s="41" t="s">
        <v>81</v>
      </c>
      <c r="GT163" s="41" t="s">
        <v>81</v>
      </c>
      <c r="GU163" s="41" t="s">
        <v>81</v>
      </c>
      <c r="GV163" s="41" t="s">
        <v>81</v>
      </c>
      <c r="GW163" s="41" t="s">
        <v>81</v>
      </c>
      <c r="GX163" s="41" t="s">
        <v>81</v>
      </c>
      <c r="GY163" s="41" t="s">
        <v>81</v>
      </c>
      <c r="GZ163" s="41" t="s">
        <v>81</v>
      </c>
      <c r="HA163" s="41" t="s">
        <v>81</v>
      </c>
      <c r="HB163" s="41" t="s">
        <v>81</v>
      </c>
      <c r="HC163" s="41" t="s">
        <v>81</v>
      </c>
      <c r="HD163" s="41" t="s">
        <v>81</v>
      </c>
      <c r="HE163" s="41" t="s">
        <v>81</v>
      </c>
      <c r="HF163" s="41" t="s">
        <v>81</v>
      </c>
      <c r="HG163" s="41" t="s">
        <v>81</v>
      </c>
      <c r="HH163" s="41" t="s">
        <v>81</v>
      </c>
      <c r="HI163" s="41" t="s">
        <v>81</v>
      </c>
      <c r="HJ163" s="41" t="s">
        <v>81</v>
      </c>
      <c r="HK163" s="41" t="s">
        <v>81</v>
      </c>
      <c r="HL163" s="41" t="s">
        <v>81</v>
      </c>
      <c r="HM163" s="41" t="s">
        <v>81</v>
      </c>
      <c r="HN163" s="41" t="s">
        <v>81</v>
      </c>
      <c r="HO163" s="41" t="s">
        <v>81</v>
      </c>
      <c r="HP163" s="41" t="s">
        <v>81</v>
      </c>
      <c r="HQ163" s="41" t="s">
        <v>81</v>
      </c>
    </row>
    <row r="164" spans="1:225" hidden="1">
      <c r="A164" s="63"/>
      <c r="B164" s="38"/>
      <c r="C164" s="39" t="s">
        <v>82</v>
      </c>
      <c r="D164" s="17" t="s">
        <v>82</v>
      </c>
      <c r="E164" s="17" t="s">
        <v>82</v>
      </c>
      <c r="F164" s="17" t="s">
        <v>82</v>
      </c>
      <c r="G164" s="17" t="s">
        <v>82</v>
      </c>
      <c r="H164" s="17" t="s">
        <v>82</v>
      </c>
      <c r="I164" s="17" t="s">
        <v>82</v>
      </c>
      <c r="J164" s="17" t="s">
        <v>82</v>
      </c>
      <c r="K164" s="17" t="s">
        <v>82</v>
      </c>
      <c r="L164" s="17" t="s">
        <v>82</v>
      </c>
      <c r="M164" s="17" t="s">
        <v>82</v>
      </c>
      <c r="N164" s="17" t="s">
        <v>82</v>
      </c>
      <c r="O164" s="17" t="s">
        <v>82</v>
      </c>
      <c r="P164" s="17" t="s">
        <v>82</v>
      </c>
      <c r="Q164" s="17" t="s">
        <v>82</v>
      </c>
      <c r="R164" s="17" t="s">
        <v>82</v>
      </c>
      <c r="S164" s="17" t="s">
        <v>82</v>
      </c>
      <c r="T164" s="17" t="s">
        <v>82</v>
      </c>
      <c r="U164" s="17" t="s">
        <v>82</v>
      </c>
      <c r="V164" s="17" t="s">
        <v>82</v>
      </c>
      <c r="W164" s="17" t="s">
        <v>82</v>
      </c>
      <c r="X164" s="17" t="s">
        <v>82</v>
      </c>
      <c r="Y164" s="17" t="s">
        <v>82</v>
      </c>
      <c r="Z164" s="17" t="s">
        <v>82</v>
      </c>
      <c r="AA164" s="17" t="s">
        <v>82</v>
      </c>
      <c r="AB164" s="17" t="s">
        <v>82</v>
      </c>
      <c r="AC164" s="17" t="s">
        <v>82</v>
      </c>
      <c r="AD164" s="17" t="s">
        <v>82</v>
      </c>
      <c r="AE164" s="17" t="s">
        <v>82</v>
      </c>
      <c r="AF164" s="17" t="s">
        <v>82</v>
      </c>
      <c r="AG164" s="17" t="s">
        <v>82</v>
      </c>
      <c r="AH164" s="17" t="s">
        <v>82</v>
      </c>
      <c r="AI164" s="17" t="s">
        <v>82</v>
      </c>
      <c r="AJ164" s="17" t="s">
        <v>82</v>
      </c>
      <c r="AK164" s="17" t="s">
        <v>82</v>
      </c>
      <c r="AL164" s="17" t="s">
        <v>82</v>
      </c>
      <c r="AM164" s="17" t="s">
        <v>82</v>
      </c>
      <c r="AN164" s="17" t="s">
        <v>82</v>
      </c>
      <c r="AO164" s="17" t="s">
        <v>82</v>
      </c>
      <c r="AP164" s="17" t="s">
        <v>82</v>
      </c>
      <c r="AQ164" s="17" t="s">
        <v>82</v>
      </c>
      <c r="AR164" s="17" t="s">
        <v>82</v>
      </c>
      <c r="AS164" s="17" t="s">
        <v>82</v>
      </c>
      <c r="AT164" s="17" t="s">
        <v>82</v>
      </c>
      <c r="AU164" s="17" t="s">
        <v>82</v>
      </c>
      <c r="AV164" s="17" t="s">
        <v>82</v>
      </c>
      <c r="AW164" s="17" t="s">
        <v>82</v>
      </c>
      <c r="AX164" s="17" t="s">
        <v>82</v>
      </c>
      <c r="AY164" s="17" t="s">
        <v>82</v>
      </c>
      <c r="AZ164" s="17" t="s">
        <v>82</v>
      </c>
      <c r="BA164" s="17" t="s">
        <v>82</v>
      </c>
      <c r="BB164" s="17" t="s">
        <v>82</v>
      </c>
      <c r="BC164" s="17" t="s">
        <v>82</v>
      </c>
      <c r="BD164" s="17" t="s">
        <v>82</v>
      </c>
      <c r="BE164" s="17" t="s">
        <v>82</v>
      </c>
      <c r="BF164" s="17" t="s">
        <v>82</v>
      </c>
      <c r="BG164" s="17" t="s">
        <v>82</v>
      </c>
      <c r="BH164" s="17" t="s">
        <v>82</v>
      </c>
      <c r="BI164" s="17" t="s">
        <v>82</v>
      </c>
      <c r="BJ164" s="17" t="s">
        <v>82</v>
      </c>
      <c r="BK164" s="17" t="s">
        <v>82</v>
      </c>
      <c r="BL164" s="17" t="s">
        <v>82</v>
      </c>
      <c r="BM164" s="17" t="s">
        <v>82</v>
      </c>
      <c r="BN164" s="17" t="s">
        <v>82</v>
      </c>
      <c r="BO164" s="17" t="s">
        <v>82</v>
      </c>
      <c r="BP164" s="17" t="s">
        <v>82</v>
      </c>
      <c r="BQ164" s="17" t="s">
        <v>82</v>
      </c>
      <c r="BR164" s="17" t="s">
        <v>82</v>
      </c>
      <c r="BS164" s="17" t="s">
        <v>82</v>
      </c>
      <c r="BT164" s="17" t="s">
        <v>82</v>
      </c>
      <c r="BU164" s="17" t="s">
        <v>82</v>
      </c>
      <c r="BV164" s="17" t="s">
        <v>82</v>
      </c>
      <c r="BW164" s="17" t="s">
        <v>82</v>
      </c>
      <c r="BX164" s="17" t="s">
        <v>82</v>
      </c>
      <c r="BY164" s="17" t="s">
        <v>82</v>
      </c>
      <c r="BZ164" s="17" t="s">
        <v>82</v>
      </c>
      <c r="CA164" s="17" t="s">
        <v>82</v>
      </c>
      <c r="CB164" s="17" t="s">
        <v>82</v>
      </c>
      <c r="CC164" s="17" t="s">
        <v>82</v>
      </c>
      <c r="CD164" s="17" t="s">
        <v>82</v>
      </c>
      <c r="CE164" s="17" t="s">
        <v>82</v>
      </c>
      <c r="CF164" s="17" t="s">
        <v>82</v>
      </c>
      <c r="CG164" s="17" t="s">
        <v>82</v>
      </c>
      <c r="CH164" s="17" t="s">
        <v>82</v>
      </c>
      <c r="CI164" s="17" t="s">
        <v>82</v>
      </c>
      <c r="CJ164" s="17" t="s">
        <v>82</v>
      </c>
      <c r="CK164" s="17" t="s">
        <v>82</v>
      </c>
      <c r="CL164" s="17" t="s">
        <v>82</v>
      </c>
      <c r="CM164" s="17" t="s">
        <v>82</v>
      </c>
      <c r="CN164" s="17" t="s">
        <v>82</v>
      </c>
      <c r="CO164" s="17" t="s">
        <v>82</v>
      </c>
      <c r="CP164" s="17" t="s">
        <v>82</v>
      </c>
      <c r="CQ164" s="17" t="s">
        <v>82</v>
      </c>
      <c r="CR164" s="17" t="s">
        <v>82</v>
      </c>
      <c r="CS164" s="17" t="s">
        <v>82</v>
      </c>
      <c r="CT164" s="17" t="s">
        <v>82</v>
      </c>
      <c r="CU164" s="17" t="s">
        <v>82</v>
      </c>
      <c r="CV164" s="17" t="s">
        <v>82</v>
      </c>
      <c r="CW164" s="17" t="s">
        <v>82</v>
      </c>
      <c r="CX164" s="17" t="s">
        <v>82</v>
      </c>
      <c r="CY164" s="17" t="s">
        <v>82</v>
      </c>
      <c r="CZ164" s="17" t="s">
        <v>82</v>
      </c>
      <c r="DA164" s="17" t="s">
        <v>82</v>
      </c>
      <c r="DB164" s="17" t="s">
        <v>82</v>
      </c>
      <c r="DC164" s="17" t="s">
        <v>82</v>
      </c>
      <c r="DD164" s="17" t="s">
        <v>82</v>
      </c>
      <c r="DE164" s="17" t="s">
        <v>82</v>
      </c>
      <c r="DF164" s="17" t="s">
        <v>82</v>
      </c>
      <c r="DG164" s="17" t="s">
        <v>82</v>
      </c>
      <c r="DH164" s="17" t="s">
        <v>82</v>
      </c>
      <c r="DI164" s="17" t="s">
        <v>82</v>
      </c>
      <c r="DJ164" s="17" t="s">
        <v>82</v>
      </c>
      <c r="DK164" s="17" t="s">
        <v>82</v>
      </c>
      <c r="DL164" s="17" t="s">
        <v>82</v>
      </c>
      <c r="DM164" s="17" t="s">
        <v>82</v>
      </c>
      <c r="DN164" s="17" t="s">
        <v>82</v>
      </c>
      <c r="DO164" s="17" t="s">
        <v>82</v>
      </c>
      <c r="DP164" s="17" t="s">
        <v>82</v>
      </c>
      <c r="DQ164" s="17" t="s">
        <v>82</v>
      </c>
      <c r="DR164" s="17" t="s">
        <v>82</v>
      </c>
      <c r="DS164" s="17" t="s">
        <v>82</v>
      </c>
      <c r="DT164" s="17" t="s">
        <v>82</v>
      </c>
      <c r="DU164" s="17" t="s">
        <v>82</v>
      </c>
      <c r="DV164" s="17" t="s">
        <v>82</v>
      </c>
      <c r="DW164" s="17" t="s">
        <v>82</v>
      </c>
      <c r="DX164" s="17" t="s">
        <v>82</v>
      </c>
      <c r="DY164" s="17" t="s">
        <v>82</v>
      </c>
      <c r="DZ164" s="17" t="s">
        <v>82</v>
      </c>
      <c r="EA164" s="17" t="s">
        <v>82</v>
      </c>
      <c r="EB164" s="17" t="s">
        <v>82</v>
      </c>
      <c r="EC164" s="17" t="s">
        <v>82</v>
      </c>
      <c r="ED164" s="17" t="s">
        <v>82</v>
      </c>
      <c r="EE164" s="17" t="s">
        <v>82</v>
      </c>
      <c r="EF164" s="17" t="s">
        <v>82</v>
      </c>
      <c r="EG164" s="17" t="s">
        <v>82</v>
      </c>
      <c r="EH164" s="17" t="s">
        <v>82</v>
      </c>
      <c r="EI164" s="17" t="s">
        <v>82</v>
      </c>
      <c r="EJ164" s="17" t="s">
        <v>82</v>
      </c>
      <c r="EK164" s="17" t="s">
        <v>82</v>
      </c>
      <c r="EL164" s="17" t="s">
        <v>82</v>
      </c>
      <c r="EM164" s="17" t="s">
        <v>82</v>
      </c>
      <c r="EN164" s="17" t="s">
        <v>82</v>
      </c>
      <c r="EO164" s="17" t="s">
        <v>82</v>
      </c>
      <c r="EP164" s="17" t="s">
        <v>82</v>
      </c>
      <c r="EQ164" s="17" t="s">
        <v>82</v>
      </c>
      <c r="ER164" s="17" t="s">
        <v>82</v>
      </c>
      <c r="ES164" s="17" t="s">
        <v>82</v>
      </c>
      <c r="ET164" s="17" t="s">
        <v>82</v>
      </c>
      <c r="EU164" s="17" t="s">
        <v>82</v>
      </c>
      <c r="EV164" s="17" t="s">
        <v>82</v>
      </c>
      <c r="EW164" s="17" t="s">
        <v>82</v>
      </c>
      <c r="EX164" s="17" t="s">
        <v>82</v>
      </c>
      <c r="EY164" s="17" t="s">
        <v>82</v>
      </c>
      <c r="EZ164" s="17" t="s">
        <v>82</v>
      </c>
      <c r="FA164" s="17" t="s">
        <v>82</v>
      </c>
      <c r="FB164" s="17" t="s">
        <v>82</v>
      </c>
      <c r="FC164" s="17" t="s">
        <v>82</v>
      </c>
      <c r="FD164" s="17" t="s">
        <v>82</v>
      </c>
      <c r="FE164" s="17" t="s">
        <v>82</v>
      </c>
      <c r="FF164" s="17" t="s">
        <v>82</v>
      </c>
      <c r="FG164" s="17" t="s">
        <v>82</v>
      </c>
      <c r="FH164" s="17" t="s">
        <v>82</v>
      </c>
      <c r="FI164" s="17" t="s">
        <v>82</v>
      </c>
      <c r="FJ164" s="17" t="s">
        <v>82</v>
      </c>
      <c r="FK164" s="17" t="s">
        <v>82</v>
      </c>
      <c r="FL164" s="17" t="s">
        <v>82</v>
      </c>
      <c r="FM164" s="17" t="s">
        <v>82</v>
      </c>
      <c r="FN164" s="17" t="s">
        <v>82</v>
      </c>
      <c r="FO164" s="17" t="s">
        <v>82</v>
      </c>
      <c r="FP164" s="17" t="s">
        <v>82</v>
      </c>
      <c r="FQ164" s="17" t="s">
        <v>82</v>
      </c>
      <c r="FR164" s="17" t="s">
        <v>82</v>
      </c>
      <c r="FS164" s="17" t="s">
        <v>82</v>
      </c>
      <c r="FT164" s="17" t="s">
        <v>82</v>
      </c>
      <c r="FU164" s="17" t="s">
        <v>82</v>
      </c>
      <c r="FV164" s="17" t="s">
        <v>82</v>
      </c>
      <c r="FW164" s="17" t="s">
        <v>82</v>
      </c>
      <c r="FX164" s="17" t="s">
        <v>82</v>
      </c>
      <c r="FY164" s="17" t="s">
        <v>82</v>
      </c>
      <c r="FZ164" s="17" t="s">
        <v>82</v>
      </c>
      <c r="GA164" s="17" t="s">
        <v>82</v>
      </c>
      <c r="GB164" s="17" t="s">
        <v>82</v>
      </c>
      <c r="GC164" s="17" t="s">
        <v>82</v>
      </c>
      <c r="GD164" s="17" t="s">
        <v>82</v>
      </c>
      <c r="GE164" s="17" t="s">
        <v>82</v>
      </c>
      <c r="GF164" s="17" t="s">
        <v>82</v>
      </c>
      <c r="GG164" s="17" t="s">
        <v>82</v>
      </c>
      <c r="GH164" s="17" t="s">
        <v>82</v>
      </c>
      <c r="GI164" s="17" t="s">
        <v>82</v>
      </c>
      <c r="GJ164" s="17" t="s">
        <v>82</v>
      </c>
      <c r="GK164" s="17" t="s">
        <v>82</v>
      </c>
      <c r="GL164" s="17" t="s">
        <v>82</v>
      </c>
      <c r="GM164" s="17" t="s">
        <v>82</v>
      </c>
      <c r="GN164" s="17" t="s">
        <v>82</v>
      </c>
      <c r="GO164" s="17" t="s">
        <v>82</v>
      </c>
      <c r="GP164" s="17" t="s">
        <v>82</v>
      </c>
      <c r="GQ164" s="17" t="s">
        <v>82</v>
      </c>
      <c r="GR164" s="17" t="s">
        <v>82</v>
      </c>
      <c r="GS164" s="17" t="s">
        <v>82</v>
      </c>
      <c r="GT164" s="17" t="s">
        <v>82</v>
      </c>
      <c r="GU164" s="17" t="s">
        <v>82</v>
      </c>
      <c r="GV164" s="17" t="s">
        <v>82</v>
      </c>
      <c r="GW164" s="17" t="s">
        <v>82</v>
      </c>
      <c r="GX164" s="17" t="s">
        <v>82</v>
      </c>
      <c r="GY164" s="17" t="s">
        <v>82</v>
      </c>
      <c r="GZ164" s="17" t="s">
        <v>82</v>
      </c>
      <c r="HA164" s="17" t="s">
        <v>82</v>
      </c>
      <c r="HB164" s="17" t="s">
        <v>82</v>
      </c>
      <c r="HC164" s="17" t="s">
        <v>82</v>
      </c>
      <c r="HD164" s="17" t="s">
        <v>82</v>
      </c>
      <c r="HE164" s="17" t="s">
        <v>82</v>
      </c>
      <c r="HF164" s="17" t="s">
        <v>82</v>
      </c>
      <c r="HG164" s="17" t="s">
        <v>82</v>
      </c>
      <c r="HH164" s="17" t="s">
        <v>82</v>
      </c>
      <c r="HI164" s="17" t="s">
        <v>82</v>
      </c>
      <c r="HJ164" s="17" t="s">
        <v>82</v>
      </c>
      <c r="HK164" s="17" t="s">
        <v>82</v>
      </c>
      <c r="HL164" s="17" t="s">
        <v>82</v>
      </c>
      <c r="HM164" s="17" t="s">
        <v>82</v>
      </c>
      <c r="HN164" s="17" t="s">
        <v>82</v>
      </c>
      <c r="HO164" s="17" t="s">
        <v>82</v>
      </c>
      <c r="HP164" s="17" t="s">
        <v>82</v>
      </c>
      <c r="HQ164" s="17" t="s">
        <v>82</v>
      </c>
    </row>
    <row r="165" spans="1:225" hidden="1">
      <c r="A165" s="63"/>
      <c r="B165" s="38"/>
      <c r="C165" s="39" t="s">
        <v>83</v>
      </c>
      <c r="D165" s="17" t="s">
        <v>83</v>
      </c>
      <c r="E165" s="17" t="s">
        <v>83</v>
      </c>
      <c r="F165" s="17" t="s">
        <v>83</v>
      </c>
      <c r="G165" s="17" t="s">
        <v>83</v>
      </c>
      <c r="H165" s="17" t="s">
        <v>83</v>
      </c>
      <c r="I165" s="17" t="s">
        <v>83</v>
      </c>
      <c r="J165" s="17" t="s">
        <v>83</v>
      </c>
      <c r="K165" s="17" t="s">
        <v>83</v>
      </c>
      <c r="L165" s="17" t="s">
        <v>83</v>
      </c>
      <c r="M165" s="17" t="s">
        <v>83</v>
      </c>
      <c r="N165" s="17" t="s">
        <v>83</v>
      </c>
      <c r="O165" s="17" t="s">
        <v>83</v>
      </c>
      <c r="P165" s="17" t="s">
        <v>83</v>
      </c>
      <c r="Q165" s="17" t="s">
        <v>83</v>
      </c>
      <c r="R165" s="17" t="s">
        <v>83</v>
      </c>
      <c r="S165" s="17" t="s">
        <v>83</v>
      </c>
      <c r="T165" s="17" t="s">
        <v>83</v>
      </c>
      <c r="U165" s="17" t="s">
        <v>83</v>
      </c>
      <c r="V165" s="17" t="s">
        <v>83</v>
      </c>
      <c r="W165" s="17" t="s">
        <v>83</v>
      </c>
      <c r="X165" s="17" t="s">
        <v>83</v>
      </c>
      <c r="Y165" s="17" t="s">
        <v>83</v>
      </c>
      <c r="Z165" s="17" t="s">
        <v>83</v>
      </c>
      <c r="AA165" s="17" t="s">
        <v>83</v>
      </c>
      <c r="AB165" s="17" t="s">
        <v>83</v>
      </c>
      <c r="AC165" s="17" t="s">
        <v>83</v>
      </c>
      <c r="AD165" s="17" t="s">
        <v>83</v>
      </c>
      <c r="AE165" s="17" t="s">
        <v>83</v>
      </c>
      <c r="AF165" s="17" t="s">
        <v>83</v>
      </c>
      <c r="AG165" s="17" t="s">
        <v>83</v>
      </c>
      <c r="AH165" s="17" t="s">
        <v>83</v>
      </c>
      <c r="AI165" s="17" t="s">
        <v>83</v>
      </c>
      <c r="AJ165" s="17" t="s">
        <v>83</v>
      </c>
      <c r="AK165" s="17" t="s">
        <v>83</v>
      </c>
      <c r="AL165" s="17" t="s">
        <v>83</v>
      </c>
      <c r="AM165" s="17" t="s">
        <v>83</v>
      </c>
      <c r="AN165" s="17" t="s">
        <v>83</v>
      </c>
      <c r="AO165" s="17" t="s">
        <v>83</v>
      </c>
      <c r="AP165" s="17" t="s">
        <v>83</v>
      </c>
      <c r="AQ165" s="17" t="s">
        <v>83</v>
      </c>
      <c r="AR165" s="17" t="s">
        <v>83</v>
      </c>
      <c r="AS165" s="17" t="s">
        <v>83</v>
      </c>
      <c r="AT165" s="17" t="s">
        <v>83</v>
      </c>
      <c r="AU165" s="17" t="s">
        <v>83</v>
      </c>
      <c r="AV165" s="17" t="s">
        <v>83</v>
      </c>
      <c r="AW165" s="17" t="s">
        <v>83</v>
      </c>
      <c r="AX165" s="17" t="s">
        <v>83</v>
      </c>
      <c r="AY165" s="17" t="s">
        <v>83</v>
      </c>
      <c r="AZ165" s="17" t="s">
        <v>83</v>
      </c>
      <c r="BA165" s="17" t="s">
        <v>83</v>
      </c>
      <c r="BB165" s="17" t="s">
        <v>83</v>
      </c>
      <c r="BC165" s="17" t="s">
        <v>83</v>
      </c>
      <c r="BD165" s="17" t="s">
        <v>83</v>
      </c>
      <c r="BE165" s="17" t="s">
        <v>83</v>
      </c>
      <c r="BF165" s="17" t="s">
        <v>83</v>
      </c>
      <c r="BG165" s="17" t="s">
        <v>83</v>
      </c>
      <c r="BH165" s="17" t="s">
        <v>83</v>
      </c>
      <c r="BI165" s="17" t="s">
        <v>83</v>
      </c>
      <c r="BJ165" s="17" t="s">
        <v>83</v>
      </c>
      <c r="BK165" s="17" t="s">
        <v>83</v>
      </c>
      <c r="BL165" s="17" t="s">
        <v>83</v>
      </c>
      <c r="BM165" s="17" t="s">
        <v>83</v>
      </c>
      <c r="BN165" s="17" t="s">
        <v>83</v>
      </c>
      <c r="BO165" s="17" t="s">
        <v>83</v>
      </c>
      <c r="BP165" s="17" t="s">
        <v>83</v>
      </c>
      <c r="BQ165" s="17" t="s">
        <v>83</v>
      </c>
      <c r="BR165" s="17" t="s">
        <v>83</v>
      </c>
      <c r="BS165" s="17" t="s">
        <v>83</v>
      </c>
      <c r="BT165" s="17" t="s">
        <v>83</v>
      </c>
      <c r="BU165" s="17" t="s">
        <v>83</v>
      </c>
      <c r="BV165" s="17" t="s">
        <v>83</v>
      </c>
      <c r="BW165" s="17" t="s">
        <v>83</v>
      </c>
      <c r="BX165" s="17" t="s">
        <v>83</v>
      </c>
      <c r="BY165" s="17" t="s">
        <v>83</v>
      </c>
      <c r="BZ165" s="17" t="s">
        <v>83</v>
      </c>
      <c r="CA165" s="17" t="s">
        <v>83</v>
      </c>
      <c r="CB165" s="17" t="s">
        <v>83</v>
      </c>
      <c r="CC165" s="17" t="s">
        <v>83</v>
      </c>
      <c r="CD165" s="17" t="s">
        <v>83</v>
      </c>
      <c r="CE165" s="17" t="s">
        <v>83</v>
      </c>
      <c r="CF165" s="17" t="s">
        <v>83</v>
      </c>
      <c r="CG165" s="17" t="s">
        <v>83</v>
      </c>
      <c r="CH165" s="17" t="s">
        <v>83</v>
      </c>
      <c r="CI165" s="17" t="s">
        <v>83</v>
      </c>
      <c r="CJ165" s="17" t="s">
        <v>83</v>
      </c>
      <c r="CK165" s="17" t="s">
        <v>83</v>
      </c>
      <c r="CL165" s="17" t="s">
        <v>83</v>
      </c>
      <c r="CM165" s="17" t="s">
        <v>83</v>
      </c>
      <c r="CN165" s="17" t="s">
        <v>83</v>
      </c>
      <c r="CO165" s="17" t="s">
        <v>83</v>
      </c>
      <c r="CP165" s="17" t="s">
        <v>83</v>
      </c>
      <c r="CQ165" s="17" t="s">
        <v>83</v>
      </c>
      <c r="CR165" s="17" t="s">
        <v>83</v>
      </c>
      <c r="CS165" s="17" t="s">
        <v>83</v>
      </c>
      <c r="CT165" s="17" t="s">
        <v>83</v>
      </c>
      <c r="CU165" s="17" t="s">
        <v>83</v>
      </c>
      <c r="CV165" s="17" t="s">
        <v>83</v>
      </c>
      <c r="CW165" s="17" t="s">
        <v>83</v>
      </c>
      <c r="CX165" s="17" t="s">
        <v>83</v>
      </c>
      <c r="CY165" s="17" t="s">
        <v>83</v>
      </c>
      <c r="CZ165" s="17" t="s">
        <v>83</v>
      </c>
      <c r="DA165" s="17" t="s">
        <v>83</v>
      </c>
      <c r="DB165" s="17" t="s">
        <v>83</v>
      </c>
      <c r="DC165" s="17" t="s">
        <v>83</v>
      </c>
      <c r="DD165" s="17" t="s">
        <v>83</v>
      </c>
      <c r="DE165" s="17" t="s">
        <v>83</v>
      </c>
      <c r="DF165" s="17" t="s">
        <v>83</v>
      </c>
      <c r="DG165" s="17" t="s">
        <v>83</v>
      </c>
      <c r="DH165" s="17" t="s">
        <v>83</v>
      </c>
      <c r="DI165" s="17" t="s">
        <v>83</v>
      </c>
      <c r="DJ165" s="17" t="s">
        <v>83</v>
      </c>
      <c r="DK165" s="17" t="s">
        <v>83</v>
      </c>
      <c r="DL165" s="17" t="s">
        <v>83</v>
      </c>
      <c r="DM165" s="17" t="s">
        <v>83</v>
      </c>
      <c r="DN165" s="17" t="s">
        <v>83</v>
      </c>
      <c r="DO165" s="17" t="s">
        <v>83</v>
      </c>
      <c r="DP165" s="17" t="s">
        <v>83</v>
      </c>
      <c r="DQ165" s="17" t="s">
        <v>83</v>
      </c>
      <c r="DR165" s="17" t="s">
        <v>83</v>
      </c>
      <c r="DS165" s="17" t="s">
        <v>83</v>
      </c>
      <c r="DT165" s="17" t="s">
        <v>83</v>
      </c>
      <c r="DU165" s="17" t="s">
        <v>83</v>
      </c>
      <c r="DV165" s="17" t="s">
        <v>83</v>
      </c>
      <c r="DW165" s="17" t="s">
        <v>83</v>
      </c>
      <c r="DX165" s="17" t="s">
        <v>83</v>
      </c>
      <c r="DY165" s="17" t="s">
        <v>83</v>
      </c>
      <c r="DZ165" s="17" t="s">
        <v>83</v>
      </c>
      <c r="EA165" s="17" t="s">
        <v>83</v>
      </c>
      <c r="EB165" s="17" t="s">
        <v>83</v>
      </c>
      <c r="EC165" s="17" t="s">
        <v>83</v>
      </c>
      <c r="ED165" s="17" t="s">
        <v>83</v>
      </c>
      <c r="EE165" s="17" t="s">
        <v>83</v>
      </c>
      <c r="EF165" s="17" t="s">
        <v>83</v>
      </c>
      <c r="EG165" s="17" t="s">
        <v>83</v>
      </c>
      <c r="EH165" s="17" t="s">
        <v>83</v>
      </c>
      <c r="EI165" s="17" t="s">
        <v>83</v>
      </c>
      <c r="EJ165" s="17" t="s">
        <v>83</v>
      </c>
      <c r="EK165" s="17" t="s">
        <v>83</v>
      </c>
      <c r="EL165" s="17" t="s">
        <v>83</v>
      </c>
      <c r="EM165" s="17" t="s">
        <v>83</v>
      </c>
      <c r="EN165" s="17" t="s">
        <v>83</v>
      </c>
      <c r="EO165" s="17" t="s">
        <v>83</v>
      </c>
      <c r="EP165" s="17" t="s">
        <v>83</v>
      </c>
      <c r="EQ165" s="17" t="s">
        <v>83</v>
      </c>
      <c r="ER165" s="17" t="s">
        <v>83</v>
      </c>
      <c r="ES165" s="17" t="s">
        <v>83</v>
      </c>
      <c r="ET165" s="17" t="s">
        <v>83</v>
      </c>
      <c r="EU165" s="17" t="s">
        <v>83</v>
      </c>
      <c r="EV165" s="17" t="s">
        <v>83</v>
      </c>
      <c r="EW165" s="17" t="s">
        <v>83</v>
      </c>
      <c r="EX165" s="17" t="s">
        <v>83</v>
      </c>
      <c r="EY165" s="17" t="s">
        <v>83</v>
      </c>
      <c r="EZ165" s="17" t="s">
        <v>83</v>
      </c>
      <c r="FA165" s="17" t="s">
        <v>83</v>
      </c>
      <c r="FB165" s="17" t="s">
        <v>83</v>
      </c>
      <c r="FC165" s="17" t="s">
        <v>83</v>
      </c>
      <c r="FD165" s="17" t="s">
        <v>83</v>
      </c>
      <c r="FE165" s="17" t="s">
        <v>83</v>
      </c>
      <c r="FF165" s="17" t="s">
        <v>83</v>
      </c>
      <c r="FG165" s="17" t="s">
        <v>83</v>
      </c>
      <c r="FH165" s="17" t="s">
        <v>83</v>
      </c>
      <c r="FI165" s="17" t="s">
        <v>83</v>
      </c>
      <c r="FJ165" s="17" t="s">
        <v>83</v>
      </c>
      <c r="FK165" s="17" t="s">
        <v>83</v>
      </c>
      <c r="FL165" s="17" t="s">
        <v>83</v>
      </c>
      <c r="FM165" s="17" t="s">
        <v>83</v>
      </c>
      <c r="FN165" s="17" t="s">
        <v>83</v>
      </c>
      <c r="FO165" s="17" t="s">
        <v>83</v>
      </c>
      <c r="FP165" s="17" t="s">
        <v>83</v>
      </c>
      <c r="FQ165" s="17" t="s">
        <v>83</v>
      </c>
      <c r="FR165" s="17" t="s">
        <v>83</v>
      </c>
      <c r="FS165" s="17" t="s">
        <v>83</v>
      </c>
      <c r="FT165" s="17" t="s">
        <v>83</v>
      </c>
      <c r="FU165" s="17" t="s">
        <v>83</v>
      </c>
      <c r="FV165" s="17" t="s">
        <v>83</v>
      </c>
      <c r="FW165" s="17" t="s">
        <v>83</v>
      </c>
      <c r="FX165" s="17" t="s">
        <v>83</v>
      </c>
      <c r="FY165" s="17" t="s">
        <v>83</v>
      </c>
      <c r="FZ165" s="17" t="s">
        <v>83</v>
      </c>
      <c r="GA165" s="17" t="s">
        <v>83</v>
      </c>
      <c r="GB165" s="17" t="s">
        <v>83</v>
      </c>
      <c r="GC165" s="17" t="s">
        <v>83</v>
      </c>
      <c r="GD165" s="17" t="s">
        <v>83</v>
      </c>
      <c r="GE165" s="17" t="s">
        <v>83</v>
      </c>
      <c r="GF165" s="17" t="s">
        <v>83</v>
      </c>
      <c r="GG165" s="17" t="s">
        <v>83</v>
      </c>
      <c r="GH165" s="17" t="s">
        <v>83</v>
      </c>
      <c r="GI165" s="17" t="s">
        <v>83</v>
      </c>
      <c r="GJ165" s="17" t="s">
        <v>83</v>
      </c>
      <c r="GK165" s="17" t="s">
        <v>83</v>
      </c>
      <c r="GL165" s="17" t="s">
        <v>83</v>
      </c>
      <c r="GM165" s="17" t="s">
        <v>83</v>
      </c>
      <c r="GN165" s="17" t="s">
        <v>83</v>
      </c>
      <c r="GO165" s="17" t="s">
        <v>83</v>
      </c>
      <c r="GP165" s="17" t="s">
        <v>83</v>
      </c>
      <c r="GQ165" s="17" t="s">
        <v>83</v>
      </c>
      <c r="GR165" s="17" t="s">
        <v>83</v>
      </c>
      <c r="GS165" s="17" t="s">
        <v>83</v>
      </c>
      <c r="GT165" s="17" t="s">
        <v>83</v>
      </c>
      <c r="GU165" s="17" t="s">
        <v>83</v>
      </c>
      <c r="GV165" s="17" t="s">
        <v>83</v>
      </c>
      <c r="GW165" s="17" t="s">
        <v>83</v>
      </c>
      <c r="GX165" s="17" t="s">
        <v>83</v>
      </c>
      <c r="GY165" s="17" t="s">
        <v>83</v>
      </c>
      <c r="GZ165" s="17" t="s">
        <v>83</v>
      </c>
      <c r="HA165" s="17" t="s">
        <v>83</v>
      </c>
      <c r="HB165" s="17" t="s">
        <v>83</v>
      </c>
      <c r="HC165" s="17" t="s">
        <v>83</v>
      </c>
      <c r="HD165" s="17" t="s">
        <v>83</v>
      </c>
      <c r="HE165" s="17" t="s">
        <v>83</v>
      </c>
      <c r="HF165" s="17" t="s">
        <v>83</v>
      </c>
      <c r="HG165" s="17" t="s">
        <v>83</v>
      </c>
      <c r="HH165" s="17" t="s">
        <v>83</v>
      </c>
      <c r="HI165" s="17" t="s">
        <v>83</v>
      </c>
      <c r="HJ165" s="17" t="s">
        <v>83</v>
      </c>
      <c r="HK165" s="17" t="s">
        <v>83</v>
      </c>
      <c r="HL165" s="17" t="s">
        <v>83</v>
      </c>
      <c r="HM165" s="17" t="s">
        <v>83</v>
      </c>
      <c r="HN165" s="17" t="s">
        <v>83</v>
      </c>
      <c r="HO165" s="17" t="s">
        <v>83</v>
      </c>
      <c r="HP165" s="17" t="s">
        <v>83</v>
      </c>
      <c r="HQ165" s="17" t="s">
        <v>83</v>
      </c>
    </row>
    <row r="166" spans="1:225" hidden="1">
      <c r="A166" s="63"/>
      <c r="B166" s="40">
        <v>370000</v>
      </c>
      <c r="C166" s="32" t="s">
        <v>155</v>
      </c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7"/>
      <c r="EN166" s="17"/>
      <c r="EO166" s="17"/>
      <c r="EP166" s="17"/>
      <c r="EQ166" s="17"/>
      <c r="ER166" s="17"/>
      <c r="ES166" s="17"/>
      <c r="ET166" s="17"/>
      <c r="EU166" s="17"/>
      <c r="EV166" s="17"/>
      <c r="EW166" s="17"/>
      <c r="EX166" s="17"/>
      <c r="EY166" s="17"/>
      <c r="EZ166" s="17"/>
      <c r="FA166" s="17"/>
      <c r="FB166" s="17"/>
      <c r="FC166" s="17"/>
      <c r="FD166" s="17"/>
      <c r="FE166" s="17"/>
      <c r="FF166" s="17"/>
      <c r="FG166" s="17"/>
      <c r="FH166" s="17"/>
      <c r="FI166" s="17"/>
      <c r="FJ166" s="17"/>
      <c r="FK166" s="17"/>
      <c r="FL166" s="17"/>
      <c r="FM166" s="17"/>
      <c r="FN166" s="17"/>
      <c r="FO166" s="17"/>
      <c r="FP166" s="17"/>
      <c r="FQ166" s="17"/>
      <c r="FR166" s="17"/>
      <c r="FS166" s="17"/>
      <c r="FT166" s="17"/>
      <c r="FU166" s="17"/>
      <c r="FV166" s="17"/>
      <c r="FW166" s="17"/>
      <c r="FX166" s="17"/>
      <c r="FY166" s="17"/>
      <c r="FZ166" s="17"/>
      <c r="GA166" s="17"/>
      <c r="GB166" s="17"/>
      <c r="GC166" s="17"/>
      <c r="GD166" s="17"/>
      <c r="GE166" s="17"/>
      <c r="GF166" s="17"/>
      <c r="GG166" s="17"/>
      <c r="GH166" s="17"/>
      <c r="GI166" s="17"/>
      <c r="GJ166" s="17"/>
      <c r="GK166" s="17"/>
      <c r="GL166" s="17"/>
      <c r="GM166" s="17"/>
      <c r="GN166" s="17"/>
      <c r="GO166" s="17"/>
      <c r="GP166" s="17"/>
      <c r="GQ166" s="17"/>
      <c r="GR166" s="17"/>
      <c r="GS166" s="17"/>
      <c r="GT166" s="17"/>
      <c r="GU166" s="17"/>
      <c r="GV166" s="17"/>
      <c r="GW166" s="17"/>
      <c r="GX166" s="17"/>
      <c r="GY166" s="17"/>
      <c r="GZ166" s="17"/>
      <c r="HA166" s="17"/>
      <c r="HB166" s="17"/>
      <c r="HC166" s="17"/>
      <c r="HD166" s="17"/>
      <c r="HE166" s="17"/>
      <c r="HF166" s="17"/>
      <c r="HG166" s="17"/>
      <c r="HH166" s="17"/>
      <c r="HI166" s="17"/>
      <c r="HJ166" s="17"/>
      <c r="HK166" s="17"/>
      <c r="HL166" s="17"/>
      <c r="HM166" s="17"/>
      <c r="HN166" s="17"/>
      <c r="HO166" s="17"/>
      <c r="HP166" s="17"/>
      <c r="HQ166" s="17"/>
    </row>
    <row r="167" spans="1:225" hidden="1">
      <c r="A167" s="63"/>
      <c r="B167" s="38"/>
      <c r="C167" s="39" t="s">
        <v>84</v>
      </c>
      <c r="D167" s="17" t="s">
        <v>84</v>
      </c>
      <c r="E167" s="17" t="s">
        <v>84</v>
      </c>
      <c r="F167" s="17" t="s">
        <v>84</v>
      </c>
      <c r="G167" s="17" t="s">
        <v>84</v>
      </c>
      <c r="H167" s="17" t="s">
        <v>84</v>
      </c>
      <c r="I167" s="17" t="s">
        <v>84</v>
      </c>
      <c r="J167" s="17" t="s">
        <v>84</v>
      </c>
      <c r="K167" s="17" t="s">
        <v>84</v>
      </c>
      <c r="L167" s="17" t="s">
        <v>84</v>
      </c>
      <c r="M167" s="17" t="s">
        <v>84</v>
      </c>
      <c r="N167" s="17" t="s">
        <v>84</v>
      </c>
      <c r="O167" s="17" t="s">
        <v>84</v>
      </c>
      <c r="P167" s="17" t="s">
        <v>84</v>
      </c>
      <c r="Q167" s="17" t="s">
        <v>84</v>
      </c>
      <c r="R167" s="17" t="s">
        <v>84</v>
      </c>
      <c r="S167" s="17" t="s">
        <v>84</v>
      </c>
      <c r="T167" s="17" t="s">
        <v>84</v>
      </c>
      <c r="U167" s="17" t="s">
        <v>84</v>
      </c>
      <c r="V167" s="17" t="s">
        <v>84</v>
      </c>
      <c r="W167" s="17" t="s">
        <v>84</v>
      </c>
      <c r="X167" s="17" t="s">
        <v>84</v>
      </c>
      <c r="Y167" s="17" t="s">
        <v>84</v>
      </c>
      <c r="Z167" s="17" t="s">
        <v>84</v>
      </c>
      <c r="AA167" s="17" t="s">
        <v>84</v>
      </c>
      <c r="AB167" s="17" t="s">
        <v>84</v>
      </c>
      <c r="AC167" s="17" t="s">
        <v>84</v>
      </c>
      <c r="AD167" s="17" t="s">
        <v>84</v>
      </c>
      <c r="AE167" s="17" t="s">
        <v>84</v>
      </c>
      <c r="AF167" s="17" t="s">
        <v>84</v>
      </c>
      <c r="AG167" s="17" t="s">
        <v>84</v>
      </c>
      <c r="AH167" s="17" t="s">
        <v>84</v>
      </c>
      <c r="AI167" s="17" t="s">
        <v>84</v>
      </c>
      <c r="AJ167" s="17" t="s">
        <v>84</v>
      </c>
      <c r="AK167" s="17" t="s">
        <v>84</v>
      </c>
      <c r="AL167" s="17" t="s">
        <v>84</v>
      </c>
      <c r="AM167" s="17" t="s">
        <v>84</v>
      </c>
      <c r="AN167" s="17" t="s">
        <v>84</v>
      </c>
      <c r="AO167" s="17" t="s">
        <v>84</v>
      </c>
      <c r="AP167" s="17" t="s">
        <v>84</v>
      </c>
      <c r="AQ167" s="17" t="s">
        <v>84</v>
      </c>
      <c r="AR167" s="17" t="s">
        <v>84</v>
      </c>
      <c r="AS167" s="17" t="s">
        <v>84</v>
      </c>
      <c r="AT167" s="17" t="s">
        <v>84</v>
      </c>
      <c r="AU167" s="17" t="s">
        <v>84</v>
      </c>
      <c r="AV167" s="17" t="s">
        <v>84</v>
      </c>
      <c r="AW167" s="17" t="s">
        <v>84</v>
      </c>
      <c r="AX167" s="17" t="s">
        <v>84</v>
      </c>
      <c r="AY167" s="17" t="s">
        <v>84</v>
      </c>
      <c r="AZ167" s="17" t="s">
        <v>84</v>
      </c>
      <c r="BA167" s="17" t="s">
        <v>84</v>
      </c>
      <c r="BB167" s="17" t="s">
        <v>84</v>
      </c>
      <c r="BC167" s="17" t="s">
        <v>84</v>
      </c>
      <c r="BD167" s="17" t="s">
        <v>84</v>
      </c>
      <c r="BE167" s="17" t="s">
        <v>84</v>
      </c>
      <c r="BF167" s="17" t="s">
        <v>84</v>
      </c>
      <c r="BG167" s="17" t="s">
        <v>84</v>
      </c>
      <c r="BH167" s="17" t="s">
        <v>84</v>
      </c>
      <c r="BI167" s="17" t="s">
        <v>84</v>
      </c>
      <c r="BJ167" s="17" t="s">
        <v>84</v>
      </c>
      <c r="BK167" s="17" t="s">
        <v>84</v>
      </c>
      <c r="BL167" s="17" t="s">
        <v>84</v>
      </c>
      <c r="BM167" s="17" t="s">
        <v>84</v>
      </c>
      <c r="BN167" s="17" t="s">
        <v>84</v>
      </c>
      <c r="BO167" s="17" t="s">
        <v>84</v>
      </c>
      <c r="BP167" s="17" t="s">
        <v>84</v>
      </c>
      <c r="BQ167" s="17" t="s">
        <v>84</v>
      </c>
      <c r="BR167" s="17" t="s">
        <v>84</v>
      </c>
      <c r="BS167" s="17" t="s">
        <v>84</v>
      </c>
      <c r="BT167" s="17" t="s">
        <v>84</v>
      </c>
      <c r="BU167" s="17" t="s">
        <v>84</v>
      </c>
      <c r="BV167" s="17" t="s">
        <v>84</v>
      </c>
      <c r="BW167" s="17" t="s">
        <v>84</v>
      </c>
      <c r="BX167" s="17" t="s">
        <v>84</v>
      </c>
      <c r="BY167" s="17" t="s">
        <v>84</v>
      </c>
      <c r="BZ167" s="17" t="s">
        <v>84</v>
      </c>
      <c r="CA167" s="17" t="s">
        <v>84</v>
      </c>
      <c r="CB167" s="17" t="s">
        <v>84</v>
      </c>
      <c r="CC167" s="17" t="s">
        <v>84</v>
      </c>
      <c r="CD167" s="17" t="s">
        <v>84</v>
      </c>
      <c r="CE167" s="17" t="s">
        <v>84</v>
      </c>
      <c r="CF167" s="17" t="s">
        <v>84</v>
      </c>
      <c r="CG167" s="17" t="s">
        <v>84</v>
      </c>
      <c r="CH167" s="17" t="s">
        <v>84</v>
      </c>
      <c r="CI167" s="17" t="s">
        <v>84</v>
      </c>
      <c r="CJ167" s="17" t="s">
        <v>84</v>
      </c>
      <c r="CK167" s="17" t="s">
        <v>84</v>
      </c>
      <c r="CL167" s="17" t="s">
        <v>84</v>
      </c>
      <c r="CM167" s="17" t="s">
        <v>84</v>
      </c>
      <c r="CN167" s="17" t="s">
        <v>84</v>
      </c>
      <c r="CO167" s="17" t="s">
        <v>84</v>
      </c>
      <c r="CP167" s="17" t="s">
        <v>84</v>
      </c>
      <c r="CQ167" s="17" t="s">
        <v>84</v>
      </c>
      <c r="CR167" s="17" t="s">
        <v>84</v>
      </c>
      <c r="CS167" s="17" t="s">
        <v>84</v>
      </c>
      <c r="CT167" s="17" t="s">
        <v>84</v>
      </c>
      <c r="CU167" s="17" t="s">
        <v>84</v>
      </c>
      <c r="CV167" s="17" t="s">
        <v>84</v>
      </c>
      <c r="CW167" s="17" t="s">
        <v>84</v>
      </c>
      <c r="CX167" s="17" t="s">
        <v>84</v>
      </c>
      <c r="CY167" s="17" t="s">
        <v>84</v>
      </c>
      <c r="CZ167" s="17" t="s">
        <v>84</v>
      </c>
      <c r="DA167" s="17" t="s">
        <v>84</v>
      </c>
      <c r="DB167" s="17" t="s">
        <v>84</v>
      </c>
      <c r="DC167" s="17" t="s">
        <v>84</v>
      </c>
      <c r="DD167" s="17" t="s">
        <v>84</v>
      </c>
      <c r="DE167" s="17" t="s">
        <v>84</v>
      </c>
      <c r="DF167" s="17" t="s">
        <v>84</v>
      </c>
      <c r="DG167" s="17" t="s">
        <v>84</v>
      </c>
      <c r="DH167" s="17" t="s">
        <v>84</v>
      </c>
      <c r="DI167" s="17" t="s">
        <v>84</v>
      </c>
      <c r="DJ167" s="17" t="s">
        <v>84</v>
      </c>
      <c r="DK167" s="17" t="s">
        <v>84</v>
      </c>
      <c r="DL167" s="17" t="s">
        <v>84</v>
      </c>
      <c r="DM167" s="17" t="s">
        <v>84</v>
      </c>
      <c r="DN167" s="17" t="s">
        <v>84</v>
      </c>
      <c r="DO167" s="17" t="s">
        <v>84</v>
      </c>
      <c r="DP167" s="17" t="s">
        <v>84</v>
      </c>
      <c r="DQ167" s="17" t="s">
        <v>84</v>
      </c>
      <c r="DR167" s="17" t="s">
        <v>84</v>
      </c>
      <c r="DS167" s="17" t="s">
        <v>84</v>
      </c>
      <c r="DT167" s="17" t="s">
        <v>84</v>
      </c>
      <c r="DU167" s="17" t="s">
        <v>84</v>
      </c>
      <c r="DV167" s="17" t="s">
        <v>84</v>
      </c>
      <c r="DW167" s="17" t="s">
        <v>84</v>
      </c>
      <c r="DX167" s="17" t="s">
        <v>84</v>
      </c>
      <c r="DY167" s="17" t="s">
        <v>84</v>
      </c>
      <c r="DZ167" s="17" t="s">
        <v>84</v>
      </c>
      <c r="EA167" s="17" t="s">
        <v>84</v>
      </c>
      <c r="EB167" s="17" t="s">
        <v>84</v>
      </c>
      <c r="EC167" s="17" t="s">
        <v>84</v>
      </c>
      <c r="ED167" s="17" t="s">
        <v>84</v>
      </c>
      <c r="EE167" s="17" t="s">
        <v>84</v>
      </c>
      <c r="EF167" s="17" t="s">
        <v>84</v>
      </c>
      <c r="EG167" s="17" t="s">
        <v>84</v>
      </c>
      <c r="EH167" s="17" t="s">
        <v>84</v>
      </c>
      <c r="EI167" s="17" t="s">
        <v>84</v>
      </c>
      <c r="EJ167" s="17" t="s">
        <v>84</v>
      </c>
      <c r="EK167" s="17" t="s">
        <v>84</v>
      </c>
      <c r="EL167" s="17" t="s">
        <v>84</v>
      </c>
      <c r="EM167" s="17" t="s">
        <v>84</v>
      </c>
      <c r="EN167" s="17" t="s">
        <v>84</v>
      </c>
      <c r="EO167" s="17" t="s">
        <v>84</v>
      </c>
      <c r="EP167" s="17" t="s">
        <v>84</v>
      </c>
      <c r="EQ167" s="17" t="s">
        <v>84</v>
      </c>
      <c r="ER167" s="17" t="s">
        <v>84</v>
      </c>
      <c r="ES167" s="17" t="s">
        <v>84</v>
      </c>
      <c r="ET167" s="17" t="s">
        <v>84</v>
      </c>
      <c r="EU167" s="17" t="s">
        <v>84</v>
      </c>
      <c r="EV167" s="17" t="s">
        <v>84</v>
      </c>
      <c r="EW167" s="17" t="s">
        <v>84</v>
      </c>
      <c r="EX167" s="17" t="s">
        <v>84</v>
      </c>
      <c r="EY167" s="17" t="s">
        <v>84</v>
      </c>
      <c r="EZ167" s="17" t="s">
        <v>84</v>
      </c>
      <c r="FA167" s="17" t="s">
        <v>84</v>
      </c>
      <c r="FB167" s="17" t="s">
        <v>84</v>
      </c>
      <c r="FC167" s="17" t="s">
        <v>84</v>
      </c>
      <c r="FD167" s="17" t="s">
        <v>84</v>
      </c>
      <c r="FE167" s="17" t="s">
        <v>84</v>
      </c>
      <c r="FF167" s="17" t="s">
        <v>84</v>
      </c>
      <c r="FG167" s="17" t="s">
        <v>84</v>
      </c>
      <c r="FH167" s="17" t="s">
        <v>84</v>
      </c>
      <c r="FI167" s="17" t="s">
        <v>84</v>
      </c>
      <c r="FJ167" s="17" t="s">
        <v>84</v>
      </c>
      <c r="FK167" s="17" t="s">
        <v>84</v>
      </c>
      <c r="FL167" s="17" t="s">
        <v>84</v>
      </c>
      <c r="FM167" s="17" t="s">
        <v>84</v>
      </c>
      <c r="FN167" s="17" t="s">
        <v>84</v>
      </c>
      <c r="FO167" s="17" t="s">
        <v>84</v>
      </c>
      <c r="FP167" s="17" t="s">
        <v>84</v>
      </c>
      <c r="FQ167" s="17" t="s">
        <v>84</v>
      </c>
      <c r="FR167" s="17" t="s">
        <v>84</v>
      </c>
      <c r="FS167" s="17" t="s">
        <v>84</v>
      </c>
      <c r="FT167" s="17" t="s">
        <v>84</v>
      </c>
      <c r="FU167" s="17" t="s">
        <v>84</v>
      </c>
      <c r="FV167" s="17" t="s">
        <v>84</v>
      </c>
      <c r="FW167" s="17" t="s">
        <v>84</v>
      </c>
      <c r="FX167" s="17" t="s">
        <v>84</v>
      </c>
      <c r="FY167" s="17" t="s">
        <v>84</v>
      </c>
      <c r="FZ167" s="17" t="s">
        <v>84</v>
      </c>
      <c r="GA167" s="17" t="s">
        <v>84</v>
      </c>
      <c r="GB167" s="17" t="s">
        <v>84</v>
      </c>
      <c r="GC167" s="17" t="s">
        <v>84</v>
      </c>
      <c r="GD167" s="17" t="s">
        <v>84</v>
      </c>
      <c r="GE167" s="17" t="s">
        <v>84</v>
      </c>
      <c r="GF167" s="17" t="s">
        <v>84</v>
      </c>
      <c r="GG167" s="17" t="s">
        <v>84</v>
      </c>
      <c r="GH167" s="17" t="s">
        <v>84</v>
      </c>
      <c r="GI167" s="17" t="s">
        <v>84</v>
      </c>
      <c r="GJ167" s="17" t="s">
        <v>84</v>
      </c>
      <c r="GK167" s="17" t="s">
        <v>84</v>
      </c>
      <c r="GL167" s="17" t="s">
        <v>84</v>
      </c>
      <c r="GM167" s="17" t="s">
        <v>84</v>
      </c>
      <c r="GN167" s="17" t="s">
        <v>84</v>
      </c>
      <c r="GO167" s="17" t="s">
        <v>84</v>
      </c>
      <c r="GP167" s="17" t="s">
        <v>84</v>
      </c>
      <c r="GQ167" s="17" t="s">
        <v>84</v>
      </c>
      <c r="GR167" s="17" t="s">
        <v>84</v>
      </c>
      <c r="GS167" s="17" t="s">
        <v>84</v>
      </c>
      <c r="GT167" s="17" t="s">
        <v>84</v>
      </c>
      <c r="GU167" s="17" t="s">
        <v>84</v>
      </c>
      <c r="GV167" s="17" t="s">
        <v>84</v>
      </c>
      <c r="GW167" s="17" t="s">
        <v>84</v>
      </c>
      <c r="GX167" s="17" t="s">
        <v>84</v>
      </c>
      <c r="GY167" s="17" t="s">
        <v>84</v>
      </c>
      <c r="GZ167" s="17" t="s">
        <v>84</v>
      </c>
      <c r="HA167" s="17" t="s">
        <v>84</v>
      </c>
      <c r="HB167" s="17" t="s">
        <v>84</v>
      </c>
      <c r="HC167" s="17" t="s">
        <v>84</v>
      </c>
      <c r="HD167" s="17" t="s">
        <v>84</v>
      </c>
      <c r="HE167" s="17" t="s">
        <v>84</v>
      </c>
      <c r="HF167" s="17" t="s">
        <v>84</v>
      </c>
      <c r="HG167" s="17" t="s">
        <v>84</v>
      </c>
      <c r="HH167" s="17" t="s">
        <v>84</v>
      </c>
      <c r="HI167" s="17" t="s">
        <v>84</v>
      </c>
      <c r="HJ167" s="17" t="s">
        <v>84</v>
      </c>
      <c r="HK167" s="17" t="s">
        <v>84</v>
      </c>
      <c r="HL167" s="17" t="s">
        <v>84</v>
      </c>
      <c r="HM167" s="17" t="s">
        <v>84</v>
      </c>
      <c r="HN167" s="17" t="s">
        <v>84</v>
      </c>
      <c r="HO167" s="17" t="s">
        <v>84</v>
      </c>
      <c r="HP167" s="17" t="s">
        <v>84</v>
      </c>
      <c r="HQ167" s="17" t="s">
        <v>84</v>
      </c>
    </row>
    <row r="168" spans="1:225" hidden="1">
      <c r="A168" s="66"/>
      <c r="B168" s="40">
        <v>391000</v>
      </c>
      <c r="C168" s="32" t="s">
        <v>85</v>
      </c>
      <c r="D168" s="41" t="s">
        <v>85</v>
      </c>
      <c r="E168" s="41" t="s">
        <v>85</v>
      </c>
      <c r="F168" s="41" t="s">
        <v>85</v>
      </c>
      <c r="G168" s="41" t="s">
        <v>85</v>
      </c>
      <c r="H168" s="41" t="s">
        <v>85</v>
      </c>
      <c r="I168" s="41" t="s">
        <v>85</v>
      </c>
      <c r="J168" s="41" t="s">
        <v>85</v>
      </c>
      <c r="K168" s="41" t="s">
        <v>85</v>
      </c>
      <c r="L168" s="41" t="s">
        <v>85</v>
      </c>
      <c r="M168" s="41" t="s">
        <v>85</v>
      </c>
      <c r="N168" s="41" t="s">
        <v>85</v>
      </c>
      <c r="O168" s="41" t="s">
        <v>85</v>
      </c>
      <c r="P168" s="41" t="s">
        <v>85</v>
      </c>
      <c r="Q168" s="41" t="s">
        <v>85</v>
      </c>
      <c r="R168" s="41" t="s">
        <v>85</v>
      </c>
      <c r="S168" s="41" t="s">
        <v>85</v>
      </c>
      <c r="T168" s="41" t="s">
        <v>85</v>
      </c>
      <c r="U168" s="41" t="s">
        <v>85</v>
      </c>
      <c r="V168" s="41" t="s">
        <v>85</v>
      </c>
      <c r="W168" s="41" t="s">
        <v>85</v>
      </c>
      <c r="X168" s="41" t="s">
        <v>85</v>
      </c>
      <c r="Y168" s="41" t="s">
        <v>85</v>
      </c>
      <c r="Z168" s="41" t="s">
        <v>85</v>
      </c>
      <c r="AA168" s="41" t="s">
        <v>85</v>
      </c>
      <c r="AB168" s="41" t="s">
        <v>85</v>
      </c>
      <c r="AC168" s="41" t="s">
        <v>85</v>
      </c>
      <c r="AD168" s="41" t="s">
        <v>85</v>
      </c>
      <c r="AE168" s="41" t="s">
        <v>85</v>
      </c>
      <c r="AF168" s="41" t="s">
        <v>85</v>
      </c>
      <c r="AG168" s="41" t="s">
        <v>85</v>
      </c>
      <c r="AH168" s="41" t="s">
        <v>85</v>
      </c>
      <c r="AI168" s="41" t="s">
        <v>85</v>
      </c>
      <c r="AJ168" s="41" t="s">
        <v>85</v>
      </c>
      <c r="AK168" s="41" t="s">
        <v>85</v>
      </c>
      <c r="AL168" s="41" t="s">
        <v>85</v>
      </c>
      <c r="AM168" s="41" t="s">
        <v>85</v>
      </c>
      <c r="AN168" s="41" t="s">
        <v>85</v>
      </c>
      <c r="AO168" s="41" t="s">
        <v>85</v>
      </c>
      <c r="AP168" s="41" t="s">
        <v>85</v>
      </c>
      <c r="AQ168" s="41" t="s">
        <v>85</v>
      </c>
      <c r="AR168" s="41" t="s">
        <v>85</v>
      </c>
      <c r="AS168" s="41" t="s">
        <v>85</v>
      </c>
      <c r="AT168" s="41" t="s">
        <v>85</v>
      </c>
      <c r="AU168" s="41" t="s">
        <v>85</v>
      </c>
      <c r="AV168" s="41" t="s">
        <v>85</v>
      </c>
      <c r="AW168" s="41" t="s">
        <v>85</v>
      </c>
      <c r="AX168" s="41" t="s">
        <v>85</v>
      </c>
      <c r="AY168" s="41" t="s">
        <v>85</v>
      </c>
      <c r="AZ168" s="41" t="s">
        <v>85</v>
      </c>
      <c r="BA168" s="41" t="s">
        <v>85</v>
      </c>
      <c r="BB168" s="41" t="s">
        <v>85</v>
      </c>
      <c r="BC168" s="41" t="s">
        <v>85</v>
      </c>
      <c r="BD168" s="41" t="s">
        <v>85</v>
      </c>
      <c r="BE168" s="41" t="s">
        <v>85</v>
      </c>
      <c r="BF168" s="41" t="s">
        <v>85</v>
      </c>
      <c r="BG168" s="41" t="s">
        <v>85</v>
      </c>
      <c r="BH168" s="41" t="s">
        <v>85</v>
      </c>
      <c r="BI168" s="41" t="s">
        <v>85</v>
      </c>
      <c r="BJ168" s="41" t="s">
        <v>85</v>
      </c>
      <c r="BK168" s="41" t="s">
        <v>85</v>
      </c>
      <c r="BL168" s="41" t="s">
        <v>85</v>
      </c>
      <c r="BM168" s="41" t="s">
        <v>85</v>
      </c>
      <c r="BN168" s="41" t="s">
        <v>85</v>
      </c>
      <c r="BO168" s="41" t="s">
        <v>85</v>
      </c>
      <c r="BP168" s="41" t="s">
        <v>85</v>
      </c>
      <c r="BQ168" s="41" t="s">
        <v>85</v>
      </c>
      <c r="BR168" s="41" t="s">
        <v>85</v>
      </c>
      <c r="BS168" s="41" t="s">
        <v>85</v>
      </c>
      <c r="BT168" s="41" t="s">
        <v>85</v>
      </c>
      <c r="BU168" s="41" t="s">
        <v>85</v>
      </c>
      <c r="BV168" s="41" t="s">
        <v>85</v>
      </c>
      <c r="BW168" s="41" t="s">
        <v>85</v>
      </c>
      <c r="BX168" s="41" t="s">
        <v>85</v>
      </c>
      <c r="BY168" s="41" t="s">
        <v>85</v>
      </c>
      <c r="BZ168" s="41" t="s">
        <v>85</v>
      </c>
      <c r="CA168" s="41" t="s">
        <v>85</v>
      </c>
      <c r="CB168" s="41" t="s">
        <v>85</v>
      </c>
      <c r="CC168" s="41" t="s">
        <v>85</v>
      </c>
      <c r="CD168" s="41" t="s">
        <v>85</v>
      </c>
      <c r="CE168" s="41" t="s">
        <v>85</v>
      </c>
      <c r="CF168" s="41" t="s">
        <v>85</v>
      </c>
      <c r="CG168" s="41" t="s">
        <v>85</v>
      </c>
      <c r="CH168" s="41" t="s">
        <v>85</v>
      </c>
      <c r="CI168" s="41" t="s">
        <v>85</v>
      </c>
      <c r="CJ168" s="41" t="s">
        <v>85</v>
      </c>
      <c r="CK168" s="41" t="s">
        <v>85</v>
      </c>
      <c r="CL168" s="41" t="s">
        <v>85</v>
      </c>
      <c r="CM168" s="41" t="s">
        <v>85</v>
      </c>
      <c r="CN168" s="41" t="s">
        <v>85</v>
      </c>
      <c r="CO168" s="41" t="s">
        <v>85</v>
      </c>
      <c r="CP168" s="41" t="s">
        <v>85</v>
      </c>
      <c r="CQ168" s="41" t="s">
        <v>85</v>
      </c>
      <c r="CR168" s="41" t="s">
        <v>85</v>
      </c>
      <c r="CS168" s="41" t="s">
        <v>85</v>
      </c>
      <c r="CT168" s="41" t="s">
        <v>85</v>
      </c>
      <c r="CU168" s="41" t="s">
        <v>85</v>
      </c>
      <c r="CV168" s="41" t="s">
        <v>85</v>
      </c>
      <c r="CW168" s="41" t="s">
        <v>85</v>
      </c>
      <c r="CX168" s="41" t="s">
        <v>85</v>
      </c>
      <c r="CY168" s="41" t="s">
        <v>85</v>
      </c>
      <c r="CZ168" s="41" t="s">
        <v>85</v>
      </c>
      <c r="DA168" s="41" t="s">
        <v>85</v>
      </c>
      <c r="DB168" s="41" t="s">
        <v>85</v>
      </c>
      <c r="DC168" s="41" t="s">
        <v>85</v>
      </c>
      <c r="DD168" s="41" t="s">
        <v>85</v>
      </c>
      <c r="DE168" s="41" t="s">
        <v>85</v>
      </c>
      <c r="DF168" s="41" t="s">
        <v>85</v>
      </c>
      <c r="DG168" s="41" t="s">
        <v>85</v>
      </c>
      <c r="DH168" s="41" t="s">
        <v>85</v>
      </c>
      <c r="DI168" s="41" t="s">
        <v>85</v>
      </c>
      <c r="DJ168" s="41" t="s">
        <v>85</v>
      </c>
      <c r="DK168" s="41" t="s">
        <v>85</v>
      </c>
      <c r="DL168" s="41" t="s">
        <v>85</v>
      </c>
      <c r="DM168" s="41" t="s">
        <v>85</v>
      </c>
      <c r="DN168" s="41" t="s">
        <v>85</v>
      </c>
      <c r="DO168" s="41" t="s">
        <v>85</v>
      </c>
      <c r="DP168" s="41" t="s">
        <v>85</v>
      </c>
      <c r="DQ168" s="41" t="s">
        <v>85</v>
      </c>
      <c r="DR168" s="41" t="s">
        <v>85</v>
      </c>
      <c r="DS168" s="41" t="s">
        <v>85</v>
      </c>
      <c r="DT168" s="41" t="s">
        <v>85</v>
      </c>
      <c r="DU168" s="41" t="s">
        <v>85</v>
      </c>
      <c r="DV168" s="41" t="s">
        <v>85</v>
      </c>
      <c r="DW168" s="41" t="s">
        <v>85</v>
      </c>
      <c r="DX168" s="41" t="s">
        <v>85</v>
      </c>
      <c r="DY168" s="41" t="s">
        <v>85</v>
      </c>
      <c r="DZ168" s="41" t="s">
        <v>85</v>
      </c>
      <c r="EA168" s="41" t="s">
        <v>85</v>
      </c>
      <c r="EB168" s="41" t="s">
        <v>85</v>
      </c>
      <c r="EC168" s="41" t="s">
        <v>85</v>
      </c>
      <c r="ED168" s="41" t="s">
        <v>85</v>
      </c>
      <c r="EE168" s="41" t="s">
        <v>85</v>
      </c>
      <c r="EF168" s="41" t="s">
        <v>85</v>
      </c>
      <c r="EG168" s="41" t="s">
        <v>85</v>
      </c>
      <c r="EH168" s="41" t="s">
        <v>85</v>
      </c>
      <c r="EI168" s="41" t="s">
        <v>85</v>
      </c>
      <c r="EJ168" s="41" t="s">
        <v>85</v>
      </c>
      <c r="EK168" s="41" t="s">
        <v>85</v>
      </c>
      <c r="EL168" s="41" t="s">
        <v>85</v>
      </c>
      <c r="EM168" s="41" t="s">
        <v>85</v>
      </c>
      <c r="EN168" s="41" t="s">
        <v>85</v>
      </c>
      <c r="EO168" s="41" t="s">
        <v>85</v>
      </c>
      <c r="EP168" s="41" t="s">
        <v>85</v>
      </c>
      <c r="EQ168" s="41" t="s">
        <v>85</v>
      </c>
      <c r="ER168" s="41" t="s">
        <v>85</v>
      </c>
      <c r="ES168" s="41" t="s">
        <v>85</v>
      </c>
      <c r="ET168" s="41" t="s">
        <v>85</v>
      </c>
      <c r="EU168" s="41" t="s">
        <v>85</v>
      </c>
      <c r="EV168" s="41" t="s">
        <v>85</v>
      </c>
      <c r="EW168" s="41" t="s">
        <v>85</v>
      </c>
      <c r="EX168" s="41" t="s">
        <v>85</v>
      </c>
      <c r="EY168" s="41" t="s">
        <v>85</v>
      </c>
      <c r="EZ168" s="41" t="s">
        <v>85</v>
      </c>
      <c r="FA168" s="41" t="s">
        <v>85</v>
      </c>
      <c r="FB168" s="41" t="s">
        <v>85</v>
      </c>
      <c r="FC168" s="41" t="s">
        <v>85</v>
      </c>
      <c r="FD168" s="41" t="s">
        <v>85</v>
      </c>
      <c r="FE168" s="41" t="s">
        <v>85</v>
      </c>
      <c r="FF168" s="41" t="s">
        <v>85</v>
      </c>
      <c r="FG168" s="41" t="s">
        <v>85</v>
      </c>
      <c r="FH168" s="41" t="s">
        <v>85</v>
      </c>
      <c r="FI168" s="41" t="s">
        <v>85</v>
      </c>
      <c r="FJ168" s="41" t="s">
        <v>85</v>
      </c>
      <c r="FK168" s="41" t="s">
        <v>85</v>
      </c>
      <c r="FL168" s="41" t="s">
        <v>85</v>
      </c>
      <c r="FM168" s="41" t="s">
        <v>85</v>
      </c>
      <c r="FN168" s="41" t="s">
        <v>85</v>
      </c>
      <c r="FO168" s="41" t="s">
        <v>85</v>
      </c>
      <c r="FP168" s="41" t="s">
        <v>85</v>
      </c>
      <c r="FQ168" s="41" t="s">
        <v>85</v>
      </c>
      <c r="FR168" s="41" t="s">
        <v>85</v>
      </c>
      <c r="FS168" s="41" t="s">
        <v>85</v>
      </c>
      <c r="FT168" s="41" t="s">
        <v>85</v>
      </c>
      <c r="FU168" s="41" t="s">
        <v>85</v>
      </c>
      <c r="FV168" s="41" t="s">
        <v>85</v>
      </c>
      <c r="FW168" s="41" t="s">
        <v>85</v>
      </c>
      <c r="FX168" s="41" t="s">
        <v>85</v>
      </c>
      <c r="FY168" s="41" t="s">
        <v>85</v>
      </c>
      <c r="FZ168" s="41" t="s">
        <v>85</v>
      </c>
      <c r="GA168" s="41" t="s">
        <v>85</v>
      </c>
      <c r="GB168" s="41" t="s">
        <v>85</v>
      </c>
      <c r="GC168" s="41" t="s">
        <v>85</v>
      </c>
      <c r="GD168" s="41" t="s">
        <v>85</v>
      </c>
      <c r="GE168" s="41" t="s">
        <v>85</v>
      </c>
      <c r="GF168" s="41" t="s">
        <v>85</v>
      </c>
      <c r="GG168" s="41" t="s">
        <v>85</v>
      </c>
      <c r="GH168" s="41" t="s">
        <v>85</v>
      </c>
      <c r="GI168" s="41" t="s">
        <v>85</v>
      </c>
      <c r="GJ168" s="41" t="s">
        <v>85</v>
      </c>
      <c r="GK168" s="41" t="s">
        <v>85</v>
      </c>
      <c r="GL168" s="41" t="s">
        <v>85</v>
      </c>
      <c r="GM168" s="41" t="s">
        <v>85</v>
      </c>
      <c r="GN168" s="41" t="s">
        <v>85</v>
      </c>
      <c r="GO168" s="41" t="s">
        <v>85</v>
      </c>
      <c r="GP168" s="41" t="s">
        <v>85</v>
      </c>
      <c r="GQ168" s="41" t="s">
        <v>85</v>
      </c>
      <c r="GR168" s="41" t="s">
        <v>85</v>
      </c>
      <c r="GS168" s="41" t="s">
        <v>85</v>
      </c>
      <c r="GT168" s="41" t="s">
        <v>85</v>
      </c>
      <c r="GU168" s="41" t="s">
        <v>85</v>
      </c>
      <c r="GV168" s="41" t="s">
        <v>85</v>
      </c>
      <c r="GW168" s="41" t="s">
        <v>85</v>
      </c>
      <c r="GX168" s="41" t="s">
        <v>85</v>
      </c>
      <c r="GY168" s="41" t="s">
        <v>85</v>
      </c>
      <c r="GZ168" s="41" t="s">
        <v>85</v>
      </c>
      <c r="HA168" s="41" t="s">
        <v>85</v>
      </c>
      <c r="HB168" s="41" t="s">
        <v>85</v>
      </c>
      <c r="HC168" s="41" t="s">
        <v>85</v>
      </c>
      <c r="HD168" s="41" t="s">
        <v>85</v>
      </c>
      <c r="HE168" s="41" t="s">
        <v>85</v>
      </c>
      <c r="HF168" s="41" t="s">
        <v>85</v>
      </c>
      <c r="HG168" s="41" t="s">
        <v>85</v>
      </c>
      <c r="HH168" s="41" t="s">
        <v>85</v>
      </c>
      <c r="HI168" s="41" t="s">
        <v>85</v>
      </c>
      <c r="HJ168" s="41" t="s">
        <v>85</v>
      </c>
      <c r="HK168" s="41" t="s">
        <v>85</v>
      </c>
      <c r="HL168" s="41" t="s">
        <v>85</v>
      </c>
      <c r="HM168" s="41" t="s">
        <v>85</v>
      </c>
      <c r="HN168" s="41" t="s">
        <v>85</v>
      </c>
      <c r="HO168" s="41" t="s">
        <v>85</v>
      </c>
      <c r="HP168" s="41" t="s">
        <v>85</v>
      </c>
      <c r="HQ168" s="41" t="s">
        <v>85</v>
      </c>
    </row>
    <row r="169" spans="1:225" hidden="1">
      <c r="A169" s="66"/>
      <c r="B169" s="40">
        <v>392000</v>
      </c>
      <c r="C169" s="32" t="s">
        <v>86</v>
      </c>
      <c r="D169" s="41" t="s">
        <v>86</v>
      </c>
      <c r="E169" s="41" t="s">
        <v>86</v>
      </c>
      <c r="F169" s="41" t="s">
        <v>86</v>
      </c>
      <c r="G169" s="41" t="s">
        <v>86</v>
      </c>
      <c r="H169" s="41" t="s">
        <v>86</v>
      </c>
      <c r="I169" s="41" t="s">
        <v>86</v>
      </c>
      <c r="J169" s="41" t="s">
        <v>86</v>
      </c>
      <c r="K169" s="41" t="s">
        <v>86</v>
      </c>
      <c r="L169" s="41" t="s">
        <v>86</v>
      </c>
      <c r="M169" s="41" t="s">
        <v>86</v>
      </c>
      <c r="N169" s="41" t="s">
        <v>86</v>
      </c>
      <c r="O169" s="41" t="s">
        <v>86</v>
      </c>
      <c r="P169" s="41" t="s">
        <v>86</v>
      </c>
      <c r="Q169" s="41" t="s">
        <v>86</v>
      </c>
      <c r="R169" s="41" t="s">
        <v>86</v>
      </c>
      <c r="S169" s="41" t="s">
        <v>86</v>
      </c>
      <c r="T169" s="41" t="s">
        <v>86</v>
      </c>
      <c r="U169" s="41" t="s">
        <v>86</v>
      </c>
      <c r="V169" s="41" t="s">
        <v>86</v>
      </c>
      <c r="W169" s="41" t="s">
        <v>86</v>
      </c>
      <c r="X169" s="41" t="s">
        <v>86</v>
      </c>
      <c r="Y169" s="41" t="s">
        <v>86</v>
      </c>
      <c r="Z169" s="41" t="s">
        <v>86</v>
      </c>
      <c r="AA169" s="41" t="s">
        <v>86</v>
      </c>
      <c r="AB169" s="41" t="s">
        <v>86</v>
      </c>
      <c r="AC169" s="41" t="s">
        <v>86</v>
      </c>
      <c r="AD169" s="41" t="s">
        <v>86</v>
      </c>
      <c r="AE169" s="41" t="s">
        <v>86</v>
      </c>
      <c r="AF169" s="41" t="s">
        <v>86</v>
      </c>
      <c r="AG169" s="41" t="s">
        <v>86</v>
      </c>
      <c r="AH169" s="41" t="s">
        <v>86</v>
      </c>
      <c r="AI169" s="41" t="s">
        <v>86</v>
      </c>
      <c r="AJ169" s="41" t="s">
        <v>86</v>
      </c>
      <c r="AK169" s="41" t="s">
        <v>86</v>
      </c>
      <c r="AL169" s="41" t="s">
        <v>86</v>
      </c>
      <c r="AM169" s="41" t="s">
        <v>86</v>
      </c>
      <c r="AN169" s="41" t="s">
        <v>86</v>
      </c>
      <c r="AO169" s="41" t="s">
        <v>86</v>
      </c>
      <c r="AP169" s="41" t="s">
        <v>86</v>
      </c>
      <c r="AQ169" s="41" t="s">
        <v>86</v>
      </c>
      <c r="AR169" s="41" t="s">
        <v>86</v>
      </c>
      <c r="AS169" s="41" t="s">
        <v>86</v>
      </c>
      <c r="AT169" s="41" t="s">
        <v>86</v>
      </c>
      <c r="AU169" s="41" t="s">
        <v>86</v>
      </c>
      <c r="AV169" s="41" t="s">
        <v>86</v>
      </c>
      <c r="AW169" s="41" t="s">
        <v>86</v>
      </c>
      <c r="AX169" s="41" t="s">
        <v>86</v>
      </c>
      <c r="AY169" s="41" t="s">
        <v>86</v>
      </c>
      <c r="AZ169" s="41" t="s">
        <v>86</v>
      </c>
      <c r="BA169" s="41" t="s">
        <v>86</v>
      </c>
      <c r="BB169" s="41" t="s">
        <v>86</v>
      </c>
      <c r="BC169" s="41" t="s">
        <v>86</v>
      </c>
      <c r="BD169" s="41" t="s">
        <v>86</v>
      </c>
      <c r="BE169" s="41" t="s">
        <v>86</v>
      </c>
      <c r="BF169" s="41" t="s">
        <v>86</v>
      </c>
      <c r="BG169" s="41" t="s">
        <v>86</v>
      </c>
      <c r="BH169" s="41" t="s">
        <v>86</v>
      </c>
      <c r="BI169" s="41" t="s">
        <v>86</v>
      </c>
      <c r="BJ169" s="41" t="s">
        <v>86</v>
      </c>
      <c r="BK169" s="41" t="s">
        <v>86</v>
      </c>
      <c r="BL169" s="41" t="s">
        <v>86</v>
      </c>
      <c r="BM169" s="41" t="s">
        <v>86</v>
      </c>
      <c r="BN169" s="41" t="s">
        <v>86</v>
      </c>
      <c r="BO169" s="41" t="s">
        <v>86</v>
      </c>
      <c r="BP169" s="41" t="s">
        <v>86</v>
      </c>
      <c r="BQ169" s="41" t="s">
        <v>86</v>
      </c>
      <c r="BR169" s="41" t="s">
        <v>86</v>
      </c>
      <c r="BS169" s="41" t="s">
        <v>86</v>
      </c>
      <c r="BT169" s="41" t="s">
        <v>86</v>
      </c>
      <c r="BU169" s="41" t="s">
        <v>86</v>
      </c>
      <c r="BV169" s="41" t="s">
        <v>86</v>
      </c>
      <c r="BW169" s="41" t="s">
        <v>86</v>
      </c>
      <c r="BX169" s="41" t="s">
        <v>86</v>
      </c>
      <c r="BY169" s="41" t="s">
        <v>86</v>
      </c>
      <c r="BZ169" s="41" t="s">
        <v>86</v>
      </c>
      <c r="CA169" s="41" t="s">
        <v>86</v>
      </c>
      <c r="CB169" s="41" t="s">
        <v>86</v>
      </c>
      <c r="CC169" s="41" t="s">
        <v>86</v>
      </c>
      <c r="CD169" s="41" t="s">
        <v>86</v>
      </c>
      <c r="CE169" s="41" t="s">
        <v>86</v>
      </c>
      <c r="CF169" s="41" t="s">
        <v>86</v>
      </c>
      <c r="CG169" s="41" t="s">
        <v>86</v>
      </c>
      <c r="CH169" s="41" t="s">
        <v>86</v>
      </c>
      <c r="CI169" s="41" t="s">
        <v>86</v>
      </c>
      <c r="CJ169" s="41" t="s">
        <v>86</v>
      </c>
      <c r="CK169" s="41" t="s">
        <v>86</v>
      </c>
      <c r="CL169" s="41" t="s">
        <v>86</v>
      </c>
      <c r="CM169" s="41" t="s">
        <v>86</v>
      </c>
      <c r="CN169" s="41" t="s">
        <v>86</v>
      </c>
      <c r="CO169" s="41" t="s">
        <v>86</v>
      </c>
      <c r="CP169" s="41" t="s">
        <v>86</v>
      </c>
      <c r="CQ169" s="41" t="s">
        <v>86</v>
      </c>
      <c r="CR169" s="41" t="s">
        <v>86</v>
      </c>
      <c r="CS169" s="41" t="s">
        <v>86</v>
      </c>
      <c r="CT169" s="41" t="s">
        <v>86</v>
      </c>
      <c r="CU169" s="41" t="s">
        <v>86</v>
      </c>
      <c r="CV169" s="41" t="s">
        <v>86</v>
      </c>
      <c r="CW169" s="41" t="s">
        <v>86</v>
      </c>
      <c r="CX169" s="41" t="s">
        <v>86</v>
      </c>
      <c r="CY169" s="41" t="s">
        <v>86</v>
      </c>
      <c r="CZ169" s="41" t="s">
        <v>86</v>
      </c>
      <c r="DA169" s="41" t="s">
        <v>86</v>
      </c>
      <c r="DB169" s="41" t="s">
        <v>86</v>
      </c>
      <c r="DC169" s="41" t="s">
        <v>86</v>
      </c>
      <c r="DD169" s="41" t="s">
        <v>86</v>
      </c>
      <c r="DE169" s="41" t="s">
        <v>86</v>
      </c>
      <c r="DF169" s="41" t="s">
        <v>86</v>
      </c>
      <c r="DG169" s="41" t="s">
        <v>86</v>
      </c>
      <c r="DH169" s="41" t="s">
        <v>86</v>
      </c>
      <c r="DI169" s="41" t="s">
        <v>86</v>
      </c>
      <c r="DJ169" s="41" t="s">
        <v>86</v>
      </c>
      <c r="DK169" s="41" t="s">
        <v>86</v>
      </c>
      <c r="DL169" s="41" t="s">
        <v>86</v>
      </c>
      <c r="DM169" s="41" t="s">
        <v>86</v>
      </c>
      <c r="DN169" s="41" t="s">
        <v>86</v>
      </c>
      <c r="DO169" s="41" t="s">
        <v>86</v>
      </c>
      <c r="DP169" s="41" t="s">
        <v>86</v>
      </c>
      <c r="DQ169" s="41" t="s">
        <v>86</v>
      </c>
      <c r="DR169" s="41" t="s">
        <v>86</v>
      </c>
      <c r="DS169" s="41" t="s">
        <v>86</v>
      </c>
      <c r="DT169" s="41" t="s">
        <v>86</v>
      </c>
      <c r="DU169" s="41" t="s">
        <v>86</v>
      </c>
      <c r="DV169" s="41" t="s">
        <v>86</v>
      </c>
      <c r="DW169" s="41" t="s">
        <v>86</v>
      </c>
      <c r="DX169" s="41" t="s">
        <v>86</v>
      </c>
      <c r="DY169" s="41" t="s">
        <v>86</v>
      </c>
      <c r="DZ169" s="41" t="s">
        <v>86</v>
      </c>
      <c r="EA169" s="41" t="s">
        <v>86</v>
      </c>
      <c r="EB169" s="41" t="s">
        <v>86</v>
      </c>
      <c r="EC169" s="41" t="s">
        <v>86</v>
      </c>
      <c r="ED169" s="41" t="s">
        <v>86</v>
      </c>
      <c r="EE169" s="41" t="s">
        <v>86</v>
      </c>
      <c r="EF169" s="41" t="s">
        <v>86</v>
      </c>
      <c r="EG169" s="41" t="s">
        <v>86</v>
      </c>
      <c r="EH169" s="41" t="s">
        <v>86</v>
      </c>
      <c r="EI169" s="41" t="s">
        <v>86</v>
      </c>
      <c r="EJ169" s="41" t="s">
        <v>86</v>
      </c>
      <c r="EK169" s="41" t="s">
        <v>86</v>
      </c>
      <c r="EL169" s="41" t="s">
        <v>86</v>
      </c>
      <c r="EM169" s="41" t="s">
        <v>86</v>
      </c>
      <c r="EN169" s="41" t="s">
        <v>86</v>
      </c>
      <c r="EO169" s="41" t="s">
        <v>86</v>
      </c>
      <c r="EP169" s="41" t="s">
        <v>86</v>
      </c>
      <c r="EQ169" s="41" t="s">
        <v>86</v>
      </c>
      <c r="ER169" s="41" t="s">
        <v>86</v>
      </c>
      <c r="ES169" s="41" t="s">
        <v>86</v>
      </c>
      <c r="ET169" s="41" t="s">
        <v>86</v>
      </c>
      <c r="EU169" s="41" t="s">
        <v>86</v>
      </c>
      <c r="EV169" s="41" t="s">
        <v>86</v>
      </c>
      <c r="EW169" s="41" t="s">
        <v>86</v>
      </c>
      <c r="EX169" s="41" t="s">
        <v>86</v>
      </c>
      <c r="EY169" s="41" t="s">
        <v>86</v>
      </c>
      <c r="EZ169" s="41" t="s">
        <v>86</v>
      </c>
      <c r="FA169" s="41" t="s">
        <v>86</v>
      </c>
      <c r="FB169" s="41" t="s">
        <v>86</v>
      </c>
      <c r="FC169" s="41" t="s">
        <v>86</v>
      </c>
      <c r="FD169" s="41" t="s">
        <v>86</v>
      </c>
      <c r="FE169" s="41" t="s">
        <v>86</v>
      </c>
      <c r="FF169" s="41" t="s">
        <v>86</v>
      </c>
      <c r="FG169" s="41" t="s">
        <v>86</v>
      </c>
      <c r="FH169" s="41" t="s">
        <v>86</v>
      </c>
      <c r="FI169" s="41" t="s">
        <v>86</v>
      </c>
      <c r="FJ169" s="41" t="s">
        <v>86</v>
      </c>
      <c r="FK169" s="41" t="s">
        <v>86</v>
      </c>
      <c r="FL169" s="41" t="s">
        <v>86</v>
      </c>
      <c r="FM169" s="41" t="s">
        <v>86</v>
      </c>
      <c r="FN169" s="41" t="s">
        <v>86</v>
      </c>
      <c r="FO169" s="41" t="s">
        <v>86</v>
      </c>
      <c r="FP169" s="41" t="s">
        <v>86</v>
      </c>
      <c r="FQ169" s="41" t="s">
        <v>86</v>
      </c>
      <c r="FR169" s="41" t="s">
        <v>86</v>
      </c>
      <c r="FS169" s="41" t="s">
        <v>86</v>
      </c>
      <c r="FT169" s="41" t="s">
        <v>86</v>
      </c>
      <c r="FU169" s="41" t="s">
        <v>86</v>
      </c>
      <c r="FV169" s="41" t="s">
        <v>86</v>
      </c>
      <c r="FW169" s="41" t="s">
        <v>86</v>
      </c>
      <c r="FX169" s="41" t="s">
        <v>86</v>
      </c>
      <c r="FY169" s="41" t="s">
        <v>86</v>
      </c>
      <c r="FZ169" s="41" t="s">
        <v>86</v>
      </c>
      <c r="GA169" s="41" t="s">
        <v>86</v>
      </c>
      <c r="GB169" s="41" t="s">
        <v>86</v>
      </c>
      <c r="GC169" s="41" t="s">
        <v>86</v>
      </c>
      <c r="GD169" s="41" t="s">
        <v>86</v>
      </c>
      <c r="GE169" s="41" t="s">
        <v>86</v>
      </c>
      <c r="GF169" s="41" t="s">
        <v>86</v>
      </c>
      <c r="GG169" s="41" t="s">
        <v>86</v>
      </c>
      <c r="GH169" s="41" t="s">
        <v>86</v>
      </c>
      <c r="GI169" s="41" t="s">
        <v>86</v>
      </c>
      <c r="GJ169" s="41" t="s">
        <v>86</v>
      </c>
      <c r="GK169" s="41" t="s">
        <v>86</v>
      </c>
      <c r="GL169" s="41" t="s">
        <v>86</v>
      </c>
      <c r="GM169" s="41" t="s">
        <v>86</v>
      </c>
      <c r="GN169" s="41" t="s">
        <v>86</v>
      </c>
      <c r="GO169" s="41" t="s">
        <v>86</v>
      </c>
      <c r="GP169" s="41" t="s">
        <v>86</v>
      </c>
      <c r="GQ169" s="41" t="s">
        <v>86</v>
      </c>
      <c r="GR169" s="41" t="s">
        <v>86</v>
      </c>
      <c r="GS169" s="41" t="s">
        <v>86</v>
      </c>
      <c r="GT169" s="41" t="s">
        <v>86</v>
      </c>
      <c r="GU169" s="41" t="s">
        <v>86</v>
      </c>
      <c r="GV169" s="41" t="s">
        <v>86</v>
      </c>
      <c r="GW169" s="41" t="s">
        <v>86</v>
      </c>
      <c r="GX169" s="41" t="s">
        <v>86</v>
      </c>
      <c r="GY169" s="41" t="s">
        <v>86</v>
      </c>
      <c r="GZ169" s="41" t="s">
        <v>86</v>
      </c>
      <c r="HA169" s="41" t="s">
        <v>86</v>
      </c>
      <c r="HB169" s="41" t="s">
        <v>86</v>
      </c>
      <c r="HC169" s="41" t="s">
        <v>86</v>
      </c>
      <c r="HD169" s="41" t="s">
        <v>86</v>
      </c>
      <c r="HE169" s="41" t="s">
        <v>86</v>
      </c>
      <c r="HF169" s="41" t="s">
        <v>86</v>
      </c>
      <c r="HG169" s="41" t="s">
        <v>86</v>
      </c>
      <c r="HH169" s="41" t="s">
        <v>86</v>
      </c>
      <c r="HI169" s="41" t="s">
        <v>86</v>
      </c>
      <c r="HJ169" s="41" t="s">
        <v>86</v>
      </c>
      <c r="HK169" s="41" t="s">
        <v>86</v>
      </c>
      <c r="HL169" s="41" t="s">
        <v>86</v>
      </c>
      <c r="HM169" s="41" t="s">
        <v>86</v>
      </c>
      <c r="HN169" s="41" t="s">
        <v>86</v>
      </c>
      <c r="HO169" s="41" t="s">
        <v>86</v>
      </c>
      <c r="HP169" s="41" t="s">
        <v>86</v>
      </c>
      <c r="HQ169" s="41" t="s">
        <v>86</v>
      </c>
    </row>
    <row r="170" spans="1:225" hidden="1">
      <c r="A170" s="66"/>
      <c r="B170" s="40">
        <v>393000</v>
      </c>
      <c r="C170" s="32" t="s">
        <v>87</v>
      </c>
      <c r="D170" s="41" t="s">
        <v>87</v>
      </c>
      <c r="E170" s="41" t="s">
        <v>87</v>
      </c>
      <c r="F170" s="41" t="s">
        <v>87</v>
      </c>
      <c r="G170" s="41" t="s">
        <v>87</v>
      </c>
      <c r="H170" s="41" t="s">
        <v>87</v>
      </c>
      <c r="I170" s="41" t="s">
        <v>87</v>
      </c>
      <c r="J170" s="41" t="s">
        <v>87</v>
      </c>
      <c r="K170" s="41" t="s">
        <v>87</v>
      </c>
      <c r="L170" s="41" t="s">
        <v>87</v>
      </c>
      <c r="M170" s="41" t="s">
        <v>87</v>
      </c>
      <c r="N170" s="41" t="s">
        <v>87</v>
      </c>
      <c r="O170" s="41" t="s">
        <v>87</v>
      </c>
      <c r="P170" s="41" t="s">
        <v>87</v>
      </c>
      <c r="Q170" s="41" t="s">
        <v>87</v>
      </c>
      <c r="R170" s="41" t="s">
        <v>87</v>
      </c>
      <c r="S170" s="41" t="s">
        <v>87</v>
      </c>
      <c r="T170" s="41" t="s">
        <v>87</v>
      </c>
      <c r="U170" s="41" t="s">
        <v>87</v>
      </c>
      <c r="V170" s="41" t="s">
        <v>87</v>
      </c>
      <c r="W170" s="41" t="s">
        <v>87</v>
      </c>
      <c r="X170" s="41" t="s">
        <v>87</v>
      </c>
      <c r="Y170" s="41" t="s">
        <v>87</v>
      </c>
      <c r="Z170" s="41" t="s">
        <v>87</v>
      </c>
      <c r="AA170" s="41" t="s">
        <v>87</v>
      </c>
      <c r="AB170" s="41" t="s">
        <v>87</v>
      </c>
      <c r="AC170" s="41" t="s">
        <v>87</v>
      </c>
      <c r="AD170" s="41" t="s">
        <v>87</v>
      </c>
      <c r="AE170" s="41" t="s">
        <v>87</v>
      </c>
      <c r="AF170" s="41" t="s">
        <v>87</v>
      </c>
      <c r="AG170" s="41" t="s">
        <v>87</v>
      </c>
      <c r="AH170" s="41" t="s">
        <v>87</v>
      </c>
      <c r="AI170" s="41" t="s">
        <v>87</v>
      </c>
      <c r="AJ170" s="41" t="s">
        <v>87</v>
      </c>
      <c r="AK170" s="41" t="s">
        <v>87</v>
      </c>
      <c r="AL170" s="41" t="s">
        <v>87</v>
      </c>
      <c r="AM170" s="41" t="s">
        <v>87</v>
      </c>
      <c r="AN170" s="41" t="s">
        <v>87</v>
      </c>
      <c r="AO170" s="41" t="s">
        <v>87</v>
      </c>
      <c r="AP170" s="41" t="s">
        <v>87</v>
      </c>
      <c r="AQ170" s="41" t="s">
        <v>87</v>
      </c>
      <c r="AR170" s="41" t="s">
        <v>87</v>
      </c>
      <c r="AS170" s="41" t="s">
        <v>87</v>
      </c>
      <c r="AT170" s="41" t="s">
        <v>87</v>
      </c>
      <c r="AU170" s="41" t="s">
        <v>87</v>
      </c>
      <c r="AV170" s="41" t="s">
        <v>87</v>
      </c>
      <c r="AW170" s="41" t="s">
        <v>87</v>
      </c>
      <c r="AX170" s="41" t="s">
        <v>87</v>
      </c>
      <c r="AY170" s="41" t="s">
        <v>87</v>
      </c>
      <c r="AZ170" s="41" t="s">
        <v>87</v>
      </c>
      <c r="BA170" s="41" t="s">
        <v>87</v>
      </c>
      <c r="BB170" s="41" t="s">
        <v>87</v>
      </c>
      <c r="BC170" s="41" t="s">
        <v>87</v>
      </c>
      <c r="BD170" s="41" t="s">
        <v>87</v>
      </c>
      <c r="BE170" s="41" t="s">
        <v>87</v>
      </c>
      <c r="BF170" s="41" t="s">
        <v>87</v>
      </c>
      <c r="BG170" s="41" t="s">
        <v>87</v>
      </c>
      <c r="BH170" s="41" t="s">
        <v>87</v>
      </c>
      <c r="BI170" s="41" t="s">
        <v>87</v>
      </c>
      <c r="BJ170" s="41" t="s">
        <v>87</v>
      </c>
      <c r="BK170" s="41" t="s">
        <v>87</v>
      </c>
      <c r="BL170" s="41" t="s">
        <v>87</v>
      </c>
      <c r="BM170" s="41" t="s">
        <v>87</v>
      </c>
      <c r="BN170" s="41" t="s">
        <v>87</v>
      </c>
      <c r="BO170" s="41" t="s">
        <v>87</v>
      </c>
      <c r="BP170" s="41" t="s">
        <v>87</v>
      </c>
      <c r="BQ170" s="41" t="s">
        <v>87</v>
      </c>
      <c r="BR170" s="41" t="s">
        <v>87</v>
      </c>
      <c r="BS170" s="41" t="s">
        <v>87</v>
      </c>
      <c r="BT170" s="41" t="s">
        <v>87</v>
      </c>
      <c r="BU170" s="41" t="s">
        <v>87</v>
      </c>
      <c r="BV170" s="41" t="s">
        <v>87</v>
      </c>
      <c r="BW170" s="41" t="s">
        <v>87</v>
      </c>
      <c r="BX170" s="41" t="s">
        <v>87</v>
      </c>
      <c r="BY170" s="41" t="s">
        <v>87</v>
      </c>
      <c r="BZ170" s="41" t="s">
        <v>87</v>
      </c>
      <c r="CA170" s="41" t="s">
        <v>87</v>
      </c>
      <c r="CB170" s="41" t="s">
        <v>87</v>
      </c>
      <c r="CC170" s="41" t="s">
        <v>87</v>
      </c>
      <c r="CD170" s="41" t="s">
        <v>87</v>
      </c>
      <c r="CE170" s="41" t="s">
        <v>87</v>
      </c>
      <c r="CF170" s="41" t="s">
        <v>87</v>
      </c>
      <c r="CG170" s="41" t="s">
        <v>87</v>
      </c>
      <c r="CH170" s="41" t="s">
        <v>87</v>
      </c>
      <c r="CI170" s="41" t="s">
        <v>87</v>
      </c>
      <c r="CJ170" s="41" t="s">
        <v>87</v>
      </c>
      <c r="CK170" s="41" t="s">
        <v>87</v>
      </c>
      <c r="CL170" s="41" t="s">
        <v>87</v>
      </c>
      <c r="CM170" s="41" t="s">
        <v>87</v>
      </c>
      <c r="CN170" s="41" t="s">
        <v>87</v>
      </c>
      <c r="CO170" s="41" t="s">
        <v>87</v>
      </c>
      <c r="CP170" s="41" t="s">
        <v>87</v>
      </c>
      <c r="CQ170" s="41" t="s">
        <v>87</v>
      </c>
      <c r="CR170" s="41" t="s">
        <v>87</v>
      </c>
      <c r="CS170" s="41" t="s">
        <v>87</v>
      </c>
      <c r="CT170" s="41" t="s">
        <v>87</v>
      </c>
      <c r="CU170" s="41" t="s">
        <v>87</v>
      </c>
      <c r="CV170" s="41" t="s">
        <v>87</v>
      </c>
      <c r="CW170" s="41" t="s">
        <v>87</v>
      </c>
      <c r="CX170" s="41" t="s">
        <v>87</v>
      </c>
      <c r="CY170" s="41" t="s">
        <v>87</v>
      </c>
      <c r="CZ170" s="41" t="s">
        <v>87</v>
      </c>
      <c r="DA170" s="41" t="s">
        <v>87</v>
      </c>
      <c r="DB170" s="41" t="s">
        <v>87</v>
      </c>
      <c r="DC170" s="41" t="s">
        <v>87</v>
      </c>
      <c r="DD170" s="41" t="s">
        <v>87</v>
      </c>
      <c r="DE170" s="41" t="s">
        <v>87</v>
      </c>
      <c r="DF170" s="41" t="s">
        <v>87</v>
      </c>
      <c r="DG170" s="41" t="s">
        <v>87</v>
      </c>
      <c r="DH170" s="41" t="s">
        <v>87</v>
      </c>
      <c r="DI170" s="41" t="s">
        <v>87</v>
      </c>
      <c r="DJ170" s="41" t="s">
        <v>87</v>
      </c>
      <c r="DK170" s="41" t="s">
        <v>87</v>
      </c>
      <c r="DL170" s="41" t="s">
        <v>87</v>
      </c>
      <c r="DM170" s="41" t="s">
        <v>87</v>
      </c>
      <c r="DN170" s="41" t="s">
        <v>87</v>
      </c>
      <c r="DO170" s="41" t="s">
        <v>87</v>
      </c>
      <c r="DP170" s="41" t="s">
        <v>87</v>
      </c>
      <c r="DQ170" s="41" t="s">
        <v>87</v>
      </c>
      <c r="DR170" s="41" t="s">
        <v>87</v>
      </c>
      <c r="DS170" s="41" t="s">
        <v>87</v>
      </c>
      <c r="DT170" s="41" t="s">
        <v>87</v>
      </c>
      <c r="DU170" s="41" t="s">
        <v>87</v>
      </c>
      <c r="DV170" s="41" t="s">
        <v>87</v>
      </c>
      <c r="DW170" s="41" t="s">
        <v>87</v>
      </c>
      <c r="DX170" s="41" t="s">
        <v>87</v>
      </c>
      <c r="DY170" s="41" t="s">
        <v>87</v>
      </c>
      <c r="DZ170" s="41" t="s">
        <v>87</v>
      </c>
      <c r="EA170" s="41" t="s">
        <v>87</v>
      </c>
      <c r="EB170" s="41" t="s">
        <v>87</v>
      </c>
      <c r="EC170" s="41" t="s">
        <v>87</v>
      </c>
      <c r="ED170" s="41" t="s">
        <v>87</v>
      </c>
      <c r="EE170" s="41" t="s">
        <v>87</v>
      </c>
      <c r="EF170" s="41" t="s">
        <v>87</v>
      </c>
      <c r="EG170" s="41" t="s">
        <v>87</v>
      </c>
      <c r="EH170" s="41" t="s">
        <v>87</v>
      </c>
      <c r="EI170" s="41" t="s">
        <v>87</v>
      </c>
      <c r="EJ170" s="41" t="s">
        <v>87</v>
      </c>
      <c r="EK170" s="41" t="s">
        <v>87</v>
      </c>
      <c r="EL170" s="41" t="s">
        <v>87</v>
      </c>
      <c r="EM170" s="41" t="s">
        <v>87</v>
      </c>
      <c r="EN170" s="41" t="s">
        <v>87</v>
      </c>
      <c r="EO170" s="41" t="s">
        <v>87</v>
      </c>
      <c r="EP170" s="41" t="s">
        <v>87</v>
      </c>
      <c r="EQ170" s="41" t="s">
        <v>87</v>
      </c>
      <c r="ER170" s="41" t="s">
        <v>87</v>
      </c>
      <c r="ES170" s="41" t="s">
        <v>87</v>
      </c>
      <c r="ET170" s="41" t="s">
        <v>87</v>
      </c>
      <c r="EU170" s="41" t="s">
        <v>87</v>
      </c>
      <c r="EV170" s="41" t="s">
        <v>87</v>
      </c>
      <c r="EW170" s="41" t="s">
        <v>87</v>
      </c>
      <c r="EX170" s="41" t="s">
        <v>87</v>
      </c>
      <c r="EY170" s="41" t="s">
        <v>87</v>
      </c>
      <c r="EZ170" s="41" t="s">
        <v>87</v>
      </c>
      <c r="FA170" s="41" t="s">
        <v>87</v>
      </c>
      <c r="FB170" s="41" t="s">
        <v>87</v>
      </c>
      <c r="FC170" s="41" t="s">
        <v>87</v>
      </c>
      <c r="FD170" s="41" t="s">
        <v>87</v>
      </c>
      <c r="FE170" s="41" t="s">
        <v>87</v>
      </c>
      <c r="FF170" s="41" t="s">
        <v>87</v>
      </c>
      <c r="FG170" s="41" t="s">
        <v>87</v>
      </c>
      <c r="FH170" s="41" t="s">
        <v>87</v>
      </c>
      <c r="FI170" s="41" t="s">
        <v>87</v>
      </c>
      <c r="FJ170" s="41" t="s">
        <v>87</v>
      </c>
      <c r="FK170" s="41" t="s">
        <v>87</v>
      </c>
      <c r="FL170" s="41" t="s">
        <v>87</v>
      </c>
      <c r="FM170" s="41" t="s">
        <v>87</v>
      </c>
      <c r="FN170" s="41" t="s">
        <v>87</v>
      </c>
      <c r="FO170" s="41" t="s">
        <v>87</v>
      </c>
      <c r="FP170" s="41" t="s">
        <v>87</v>
      </c>
      <c r="FQ170" s="41" t="s">
        <v>87</v>
      </c>
      <c r="FR170" s="41" t="s">
        <v>87</v>
      </c>
      <c r="FS170" s="41" t="s">
        <v>87</v>
      </c>
      <c r="FT170" s="41" t="s">
        <v>87</v>
      </c>
      <c r="FU170" s="41" t="s">
        <v>87</v>
      </c>
      <c r="FV170" s="41" t="s">
        <v>87</v>
      </c>
      <c r="FW170" s="41" t="s">
        <v>87</v>
      </c>
      <c r="FX170" s="41" t="s">
        <v>87</v>
      </c>
      <c r="FY170" s="41" t="s">
        <v>87</v>
      </c>
      <c r="FZ170" s="41" t="s">
        <v>87</v>
      </c>
      <c r="GA170" s="41" t="s">
        <v>87</v>
      </c>
      <c r="GB170" s="41" t="s">
        <v>87</v>
      </c>
      <c r="GC170" s="41" t="s">
        <v>87</v>
      </c>
      <c r="GD170" s="41" t="s">
        <v>87</v>
      </c>
      <c r="GE170" s="41" t="s">
        <v>87</v>
      </c>
      <c r="GF170" s="41" t="s">
        <v>87</v>
      </c>
      <c r="GG170" s="41" t="s">
        <v>87</v>
      </c>
      <c r="GH170" s="41" t="s">
        <v>87</v>
      </c>
      <c r="GI170" s="41" t="s">
        <v>87</v>
      </c>
      <c r="GJ170" s="41" t="s">
        <v>87</v>
      </c>
      <c r="GK170" s="41" t="s">
        <v>87</v>
      </c>
      <c r="GL170" s="41" t="s">
        <v>87</v>
      </c>
      <c r="GM170" s="41" t="s">
        <v>87</v>
      </c>
      <c r="GN170" s="41" t="s">
        <v>87</v>
      </c>
      <c r="GO170" s="41" t="s">
        <v>87</v>
      </c>
      <c r="GP170" s="41" t="s">
        <v>87</v>
      </c>
      <c r="GQ170" s="41" t="s">
        <v>87</v>
      </c>
      <c r="GR170" s="41" t="s">
        <v>87</v>
      </c>
      <c r="GS170" s="41" t="s">
        <v>87</v>
      </c>
      <c r="GT170" s="41" t="s">
        <v>87</v>
      </c>
      <c r="GU170" s="41" t="s">
        <v>87</v>
      </c>
      <c r="GV170" s="41" t="s">
        <v>87</v>
      </c>
      <c r="GW170" s="41" t="s">
        <v>87</v>
      </c>
      <c r="GX170" s="41" t="s">
        <v>87</v>
      </c>
      <c r="GY170" s="41" t="s">
        <v>87</v>
      </c>
      <c r="GZ170" s="41" t="s">
        <v>87</v>
      </c>
      <c r="HA170" s="41" t="s">
        <v>87</v>
      </c>
      <c r="HB170" s="41" t="s">
        <v>87</v>
      </c>
      <c r="HC170" s="41" t="s">
        <v>87</v>
      </c>
      <c r="HD170" s="41" t="s">
        <v>87</v>
      </c>
      <c r="HE170" s="41" t="s">
        <v>87</v>
      </c>
      <c r="HF170" s="41" t="s">
        <v>87</v>
      </c>
      <c r="HG170" s="41" t="s">
        <v>87</v>
      </c>
      <c r="HH170" s="41" t="s">
        <v>87</v>
      </c>
      <c r="HI170" s="41" t="s">
        <v>87</v>
      </c>
      <c r="HJ170" s="41" t="s">
        <v>87</v>
      </c>
      <c r="HK170" s="41" t="s">
        <v>87</v>
      </c>
      <c r="HL170" s="41" t="s">
        <v>87</v>
      </c>
      <c r="HM170" s="41" t="s">
        <v>87</v>
      </c>
      <c r="HN170" s="41" t="s">
        <v>87</v>
      </c>
      <c r="HO170" s="41" t="s">
        <v>87</v>
      </c>
      <c r="HP170" s="41" t="s">
        <v>87</v>
      </c>
      <c r="HQ170" s="41" t="s">
        <v>87</v>
      </c>
    </row>
    <row r="171" spans="1:225" hidden="1">
      <c r="A171" s="66"/>
      <c r="B171" s="40">
        <v>394000</v>
      </c>
      <c r="C171" s="32" t="s">
        <v>88</v>
      </c>
      <c r="D171" s="41" t="s">
        <v>88</v>
      </c>
      <c r="E171" s="41" t="s">
        <v>88</v>
      </c>
      <c r="F171" s="41" t="s">
        <v>88</v>
      </c>
      <c r="G171" s="41" t="s">
        <v>88</v>
      </c>
      <c r="H171" s="41" t="s">
        <v>88</v>
      </c>
      <c r="I171" s="41" t="s">
        <v>88</v>
      </c>
      <c r="J171" s="41" t="s">
        <v>88</v>
      </c>
      <c r="K171" s="41" t="s">
        <v>88</v>
      </c>
      <c r="L171" s="41" t="s">
        <v>88</v>
      </c>
      <c r="M171" s="41" t="s">
        <v>88</v>
      </c>
      <c r="N171" s="41" t="s">
        <v>88</v>
      </c>
      <c r="O171" s="41" t="s">
        <v>88</v>
      </c>
      <c r="P171" s="41" t="s">
        <v>88</v>
      </c>
      <c r="Q171" s="41" t="s">
        <v>88</v>
      </c>
      <c r="R171" s="41" t="s">
        <v>88</v>
      </c>
      <c r="S171" s="41" t="s">
        <v>88</v>
      </c>
      <c r="T171" s="41" t="s">
        <v>88</v>
      </c>
      <c r="U171" s="41" t="s">
        <v>88</v>
      </c>
      <c r="V171" s="41" t="s">
        <v>88</v>
      </c>
      <c r="W171" s="41" t="s">
        <v>88</v>
      </c>
      <c r="X171" s="41" t="s">
        <v>88</v>
      </c>
      <c r="Y171" s="41" t="s">
        <v>88</v>
      </c>
      <c r="Z171" s="41" t="s">
        <v>88</v>
      </c>
      <c r="AA171" s="41" t="s">
        <v>88</v>
      </c>
      <c r="AB171" s="41" t="s">
        <v>88</v>
      </c>
      <c r="AC171" s="41" t="s">
        <v>88</v>
      </c>
      <c r="AD171" s="41" t="s">
        <v>88</v>
      </c>
      <c r="AE171" s="41" t="s">
        <v>88</v>
      </c>
      <c r="AF171" s="41" t="s">
        <v>88</v>
      </c>
      <c r="AG171" s="41" t="s">
        <v>88</v>
      </c>
      <c r="AH171" s="41" t="s">
        <v>88</v>
      </c>
      <c r="AI171" s="41" t="s">
        <v>88</v>
      </c>
      <c r="AJ171" s="41" t="s">
        <v>88</v>
      </c>
      <c r="AK171" s="41" t="s">
        <v>88</v>
      </c>
      <c r="AL171" s="41" t="s">
        <v>88</v>
      </c>
      <c r="AM171" s="41" t="s">
        <v>88</v>
      </c>
      <c r="AN171" s="41" t="s">
        <v>88</v>
      </c>
      <c r="AO171" s="41" t="s">
        <v>88</v>
      </c>
      <c r="AP171" s="41" t="s">
        <v>88</v>
      </c>
      <c r="AQ171" s="41" t="s">
        <v>88</v>
      </c>
      <c r="AR171" s="41" t="s">
        <v>88</v>
      </c>
      <c r="AS171" s="41" t="s">
        <v>88</v>
      </c>
      <c r="AT171" s="41" t="s">
        <v>88</v>
      </c>
      <c r="AU171" s="41" t="s">
        <v>88</v>
      </c>
      <c r="AV171" s="41" t="s">
        <v>88</v>
      </c>
      <c r="AW171" s="41" t="s">
        <v>88</v>
      </c>
      <c r="AX171" s="41" t="s">
        <v>88</v>
      </c>
      <c r="AY171" s="41" t="s">
        <v>88</v>
      </c>
      <c r="AZ171" s="41" t="s">
        <v>88</v>
      </c>
      <c r="BA171" s="41" t="s">
        <v>88</v>
      </c>
      <c r="BB171" s="41" t="s">
        <v>88</v>
      </c>
      <c r="BC171" s="41" t="s">
        <v>88</v>
      </c>
      <c r="BD171" s="41" t="s">
        <v>88</v>
      </c>
      <c r="BE171" s="41" t="s">
        <v>88</v>
      </c>
      <c r="BF171" s="41" t="s">
        <v>88</v>
      </c>
      <c r="BG171" s="41" t="s">
        <v>88</v>
      </c>
      <c r="BH171" s="41" t="s">
        <v>88</v>
      </c>
      <c r="BI171" s="41" t="s">
        <v>88</v>
      </c>
      <c r="BJ171" s="41" t="s">
        <v>88</v>
      </c>
      <c r="BK171" s="41" t="s">
        <v>88</v>
      </c>
      <c r="BL171" s="41" t="s">
        <v>88</v>
      </c>
      <c r="BM171" s="41" t="s">
        <v>88</v>
      </c>
      <c r="BN171" s="41" t="s">
        <v>88</v>
      </c>
      <c r="BO171" s="41" t="s">
        <v>88</v>
      </c>
      <c r="BP171" s="41" t="s">
        <v>88</v>
      </c>
      <c r="BQ171" s="41" t="s">
        <v>88</v>
      </c>
      <c r="BR171" s="41" t="s">
        <v>88</v>
      </c>
      <c r="BS171" s="41" t="s">
        <v>88</v>
      </c>
      <c r="BT171" s="41" t="s">
        <v>88</v>
      </c>
      <c r="BU171" s="41" t="s">
        <v>88</v>
      </c>
      <c r="BV171" s="41" t="s">
        <v>88</v>
      </c>
      <c r="BW171" s="41" t="s">
        <v>88</v>
      </c>
      <c r="BX171" s="41" t="s">
        <v>88</v>
      </c>
      <c r="BY171" s="41" t="s">
        <v>88</v>
      </c>
      <c r="BZ171" s="41" t="s">
        <v>88</v>
      </c>
      <c r="CA171" s="41" t="s">
        <v>88</v>
      </c>
      <c r="CB171" s="41" t="s">
        <v>88</v>
      </c>
      <c r="CC171" s="41" t="s">
        <v>88</v>
      </c>
      <c r="CD171" s="41" t="s">
        <v>88</v>
      </c>
      <c r="CE171" s="41" t="s">
        <v>88</v>
      </c>
      <c r="CF171" s="41" t="s">
        <v>88</v>
      </c>
      <c r="CG171" s="41" t="s">
        <v>88</v>
      </c>
      <c r="CH171" s="41" t="s">
        <v>88</v>
      </c>
      <c r="CI171" s="41" t="s">
        <v>88</v>
      </c>
      <c r="CJ171" s="41" t="s">
        <v>88</v>
      </c>
      <c r="CK171" s="41" t="s">
        <v>88</v>
      </c>
      <c r="CL171" s="41" t="s">
        <v>88</v>
      </c>
      <c r="CM171" s="41" t="s">
        <v>88</v>
      </c>
      <c r="CN171" s="41" t="s">
        <v>88</v>
      </c>
      <c r="CO171" s="41" t="s">
        <v>88</v>
      </c>
      <c r="CP171" s="41" t="s">
        <v>88</v>
      </c>
      <c r="CQ171" s="41" t="s">
        <v>88</v>
      </c>
      <c r="CR171" s="41" t="s">
        <v>88</v>
      </c>
      <c r="CS171" s="41" t="s">
        <v>88</v>
      </c>
      <c r="CT171" s="41" t="s">
        <v>88</v>
      </c>
      <c r="CU171" s="41" t="s">
        <v>88</v>
      </c>
      <c r="CV171" s="41" t="s">
        <v>88</v>
      </c>
      <c r="CW171" s="41" t="s">
        <v>88</v>
      </c>
      <c r="CX171" s="41" t="s">
        <v>88</v>
      </c>
      <c r="CY171" s="41" t="s">
        <v>88</v>
      </c>
      <c r="CZ171" s="41" t="s">
        <v>88</v>
      </c>
      <c r="DA171" s="41" t="s">
        <v>88</v>
      </c>
      <c r="DB171" s="41" t="s">
        <v>88</v>
      </c>
      <c r="DC171" s="41" t="s">
        <v>88</v>
      </c>
      <c r="DD171" s="41" t="s">
        <v>88</v>
      </c>
      <c r="DE171" s="41" t="s">
        <v>88</v>
      </c>
      <c r="DF171" s="41" t="s">
        <v>88</v>
      </c>
      <c r="DG171" s="41" t="s">
        <v>88</v>
      </c>
      <c r="DH171" s="41" t="s">
        <v>88</v>
      </c>
      <c r="DI171" s="41" t="s">
        <v>88</v>
      </c>
      <c r="DJ171" s="41" t="s">
        <v>88</v>
      </c>
      <c r="DK171" s="41" t="s">
        <v>88</v>
      </c>
      <c r="DL171" s="41" t="s">
        <v>88</v>
      </c>
      <c r="DM171" s="41" t="s">
        <v>88</v>
      </c>
      <c r="DN171" s="41" t="s">
        <v>88</v>
      </c>
      <c r="DO171" s="41" t="s">
        <v>88</v>
      </c>
      <c r="DP171" s="41" t="s">
        <v>88</v>
      </c>
      <c r="DQ171" s="41" t="s">
        <v>88</v>
      </c>
      <c r="DR171" s="41" t="s">
        <v>88</v>
      </c>
      <c r="DS171" s="41" t="s">
        <v>88</v>
      </c>
      <c r="DT171" s="41" t="s">
        <v>88</v>
      </c>
      <c r="DU171" s="41" t="s">
        <v>88</v>
      </c>
      <c r="DV171" s="41" t="s">
        <v>88</v>
      </c>
      <c r="DW171" s="41" t="s">
        <v>88</v>
      </c>
      <c r="DX171" s="41" t="s">
        <v>88</v>
      </c>
      <c r="DY171" s="41" t="s">
        <v>88</v>
      </c>
      <c r="DZ171" s="41" t="s">
        <v>88</v>
      </c>
      <c r="EA171" s="41" t="s">
        <v>88</v>
      </c>
      <c r="EB171" s="41" t="s">
        <v>88</v>
      </c>
      <c r="EC171" s="41" t="s">
        <v>88</v>
      </c>
      <c r="ED171" s="41" t="s">
        <v>88</v>
      </c>
      <c r="EE171" s="41" t="s">
        <v>88</v>
      </c>
      <c r="EF171" s="41" t="s">
        <v>88</v>
      </c>
      <c r="EG171" s="41" t="s">
        <v>88</v>
      </c>
      <c r="EH171" s="41" t="s">
        <v>88</v>
      </c>
      <c r="EI171" s="41" t="s">
        <v>88</v>
      </c>
      <c r="EJ171" s="41" t="s">
        <v>88</v>
      </c>
      <c r="EK171" s="41" t="s">
        <v>88</v>
      </c>
      <c r="EL171" s="41" t="s">
        <v>88</v>
      </c>
      <c r="EM171" s="41" t="s">
        <v>88</v>
      </c>
      <c r="EN171" s="41" t="s">
        <v>88</v>
      </c>
      <c r="EO171" s="41" t="s">
        <v>88</v>
      </c>
      <c r="EP171" s="41" t="s">
        <v>88</v>
      </c>
      <c r="EQ171" s="41" t="s">
        <v>88</v>
      </c>
      <c r="ER171" s="41" t="s">
        <v>88</v>
      </c>
      <c r="ES171" s="41" t="s">
        <v>88</v>
      </c>
      <c r="ET171" s="41" t="s">
        <v>88</v>
      </c>
      <c r="EU171" s="41" t="s">
        <v>88</v>
      </c>
      <c r="EV171" s="41" t="s">
        <v>88</v>
      </c>
      <c r="EW171" s="41" t="s">
        <v>88</v>
      </c>
      <c r="EX171" s="41" t="s">
        <v>88</v>
      </c>
      <c r="EY171" s="41" t="s">
        <v>88</v>
      </c>
      <c r="EZ171" s="41" t="s">
        <v>88</v>
      </c>
      <c r="FA171" s="41" t="s">
        <v>88</v>
      </c>
      <c r="FB171" s="41" t="s">
        <v>88</v>
      </c>
      <c r="FC171" s="41" t="s">
        <v>88</v>
      </c>
      <c r="FD171" s="41" t="s">
        <v>88</v>
      </c>
      <c r="FE171" s="41" t="s">
        <v>88</v>
      </c>
      <c r="FF171" s="41" t="s">
        <v>88</v>
      </c>
      <c r="FG171" s="41" t="s">
        <v>88</v>
      </c>
      <c r="FH171" s="41" t="s">
        <v>88</v>
      </c>
      <c r="FI171" s="41" t="s">
        <v>88</v>
      </c>
      <c r="FJ171" s="41" t="s">
        <v>88</v>
      </c>
      <c r="FK171" s="41" t="s">
        <v>88</v>
      </c>
      <c r="FL171" s="41" t="s">
        <v>88</v>
      </c>
      <c r="FM171" s="41" t="s">
        <v>88</v>
      </c>
      <c r="FN171" s="41" t="s">
        <v>88</v>
      </c>
      <c r="FO171" s="41" t="s">
        <v>88</v>
      </c>
      <c r="FP171" s="41" t="s">
        <v>88</v>
      </c>
      <c r="FQ171" s="41" t="s">
        <v>88</v>
      </c>
      <c r="FR171" s="41" t="s">
        <v>88</v>
      </c>
      <c r="FS171" s="41" t="s">
        <v>88</v>
      </c>
      <c r="FT171" s="41" t="s">
        <v>88</v>
      </c>
      <c r="FU171" s="41" t="s">
        <v>88</v>
      </c>
      <c r="FV171" s="41" t="s">
        <v>88</v>
      </c>
      <c r="FW171" s="41" t="s">
        <v>88</v>
      </c>
      <c r="FX171" s="41" t="s">
        <v>88</v>
      </c>
      <c r="FY171" s="41" t="s">
        <v>88</v>
      </c>
      <c r="FZ171" s="41" t="s">
        <v>88</v>
      </c>
      <c r="GA171" s="41" t="s">
        <v>88</v>
      </c>
      <c r="GB171" s="41" t="s">
        <v>88</v>
      </c>
      <c r="GC171" s="41" t="s">
        <v>88</v>
      </c>
      <c r="GD171" s="41" t="s">
        <v>88</v>
      </c>
      <c r="GE171" s="41" t="s">
        <v>88</v>
      </c>
      <c r="GF171" s="41" t="s">
        <v>88</v>
      </c>
      <c r="GG171" s="41" t="s">
        <v>88</v>
      </c>
      <c r="GH171" s="41" t="s">
        <v>88</v>
      </c>
      <c r="GI171" s="41" t="s">
        <v>88</v>
      </c>
      <c r="GJ171" s="41" t="s">
        <v>88</v>
      </c>
      <c r="GK171" s="41" t="s">
        <v>88</v>
      </c>
      <c r="GL171" s="41" t="s">
        <v>88</v>
      </c>
      <c r="GM171" s="41" t="s">
        <v>88</v>
      </c>
      <c r="GN171" s="41" t="s">
        <v>88</v>
      </c>
      <c r="GO171" s="41" t="s">
        <v>88</v>
      </c>
      <c r="GP171" s="41" t="s">
        <v>88</v>
      </c>
      <c r="GQ171" s="41" t="s">
        <v>88</v>
      </c>
      <c r="GR171" s="41" t="s">
        <v>88</v>
      </c>
      <c r="GS171" s="41" t="s">
        <v>88</v>
      </c>
      <c r="GT171" s="41" t="s">
        <v>88</v>
      </c>
      <c r="GU171" s="41" t="s">
        <v>88</v>
      </c>
      <c r="GV171" s="41" t="s">
        <v>88</v>
      </c>
      <c r="GW171" s="41" t="s">
        <v>88</v>
      </c>
      <c r="GX171" s="41" t="s">
        <v>88</v>
      </c>
      <c r="GY171" s="41" t="s">
        <v>88</v>
      </c>
      <c r="GZ171" s="41" t="s">
        <v>88</v>
      </c>
      <c r="HA171" s="41" t="s">
        <v>88</v>
      </c>
      <c r="HB171" s="41" t="s">
        <v>88</v>
      </c>
      <c r="HC171" s="41" t="s">
        <v>88</v>
      </c>
      <c r="HD171" s="41" t="s">
        <v>88</v>
      </c>
      <c r="HE171" s="41" t="s">
        <v>88</v>
      </c>
      <c r="HF171" s="41" t="s">
        <v>88</v>
      </c>
      <c r="HG171" s="41" t="s">
        <v>88</v>
      </c>
      <c r="HH171" s="41" t="s">
        <v>88</v>
      </c>
      <c r="HI171" s="41" t="s">
        <v>88</v>
      </c>
      <c r="HJ171" s="41" t="s">
        <v>88</v>
      </c>
      <c r="HK171" s="41" t="s">
        <v>88</v>
      </c>
      <c r="HL171" s="41" t="s">
        <v>88</v>
      </c>
      <c r="HM171" s="41" t="s">
        <v>88</v>
      </c>
      <c r="HN171" s="41" t="s">
        <v>88</v>
      </c>
      <c r="HO171" s="41" t="s">
        <v>88</v>
      </c>
      <c r="HP171" s="41" t="s">
        <v>88</v>
      </c>
      <c r="HQ171" s="41" t="s">
        <v>88</v>
      </c>
    </row>
    <row r="172" spans="1:225" hidden="1">
      <c r="A172" s="66"/>
      <c r="B172" s="40">
        <v>395000</v>
      </c>
      <c r="C172" s="32" t="s">
        <v>89</v>
      </c>
      <c r="D172" s="41" t="s">
        <v>89</v>
      </c>
      <c r="E172" s="41" t="s">
        <v>89</v>
      </c>
      <c r="F172" s="41" t="s">
        <v>89</v>
      </c>
      <c r="G172" s="41" t="s">
        <v>89</v>
      </c>
      <c r="H172" s="41" t="s">
        <v>89</v>
      </c>
      <c r="I172" s="41" t="s">
        <v>89</v>
      </c>
      <c r="J172" s="41" t="s">
        <v>89</v>
      </c>
      <c r="K172" s="41" t="s">
        <v>89</v>
      </c>
      <c r="L172" s="41" t="s">
        <v>89</v>
      </c>
      <c r="M172" s="41" t="s">
        <v>89</v>
      </c>
      <c r="N172" s="41" t="s">
        <v>89</v>
      </c>
      <c r="O172" s="41" t="s">
        <v>89</v>
      </c>
      <c r="P172" s="41" t="s">
        <v>89</v>
      </c>
      <c r="Q172" s="41" t="s">
        <v>89</v>
      </c>
      <c r="R172" s="41" t="s">
        <v>89</v>
      </c>
      <c r="S172" s="41" t="s">
        <v>89</v>
      </c>
      <c r="T172" s="41" t="s">
        <v>89</v>
      </c>
      <c r="U172" s="41" t="s">
        <v>89</v>
      </c>
      <c r="V172" s="41" t="s">
        <v>89</v>
      </c>
      <c r="W172" s="41" t="s">
        <v>89</v>
      </c>
      <c r="X172" s="41" t="s">
        <v>89</v>
      </c>
      <c r="Y172" s="41" t="s">
        <v>89</v>
      </c>
      <c r="Z172" s="41" t="s">
        <v>89</v>
      </c>
      <c r="AA172" s="41" t="s">
        <v>89</v>
      </c>
      <c r="AB172" s="41" t="s">
        <v>89</v>
      </c>
      <c r="AC172" s="41" t="s">
        <v>89</v>
      </c>
      <c r="AD172" s="41" t="s">
        <v>89</v>
      </c>
      <c r="AE172" s="41" t="s">
        <v>89</v>
      </c>
      <c r="AF172" s="41" t="s">
        <v>89</v>
      </c>
      <c r="AG172" s="41" t="s">
        <v>89</v>
      </c>
      <c r="AH172" s="41" t="s">
        <v>89</v>
      </c>
      <c r="AI172" s="41" t="s">
        <v>89</v>
      </c>
      <c r="AJ172" s="41" t="s">
        <v>89</v>
      </c>
      <c r="AK172" s="41" t="s">
        <v>89</v>
      </c>
      <c r="AL172" s="41" t="s">
        <v>89</v>
      </c>
      <c r="AM172" s="41" t="s">
        <v>89</v>
      </c>
      <c r="AN172" s="41" t="s">
        <v>89</v>
      </c>
      <c r="AO172" s="41" t="s">
        <v>89</v>
      </c>
      <c r="AP172" s="41" t="s">
        <v>89</v>
      </c>
      <c r="AQ172" s="41" t="s">
        <v>89</v>
      </c>
      <c r="AR172" s="41" t="s">
        <v>89</v>
      </c>
      <c r="AS172" s="41" t="s">
        <v>89</v>
      </c>
      <c r="AT172" s="41" t="s">
        <v>89</v>
      </c>
      <c r="AU172" s="41" t="s">
        <v>89</v>
      </c>
      <c r="AV172" s="41" t="s">
        <v>89</v>
      </c>
      <c r="AW172" s="41" t="s">
        <v>89</v>
      </c>
      <c r="AX172" s="41" t="s">
        <v>89</v>
      </c>
      <c r="AY172" s="41" t="s">
        <v>89</v>
      </c>
      <c r="AZ172" s="41" t="s">
        <v>89</v>
      </c>
      <c r="BA172" s="41" t="s">
        <v>89</v>
      </c>
      <c r="BB172" s="41" t="s">
        <v>89</v>
      </c>
      <c r="BC172" s="41" t="s">
        <v>89</v>
      </c>
      <c r="BD172" s="41" t="s">
        <v>89</v>
      </c>
      <c r="BE172" s="41" t="s">
        <v>89</v>
      </c>
      <c r="BF172" s="41" t="s">
        <v>89</v>
      </c>
      <c r="BG172" s="41" t="s">
        <v>89</v>
      </c>
      <c r="BH172" s="41" t="s">
        <v>89</v>
      </c>
      <c r="BI172" s="41" t="s">
        <v>89</v>
      </c>
      <c r="BJ172" s="41" t="s">
        <v>89</v>
      </c>
      <c r="BK172" s="41" t="s">
        <v>89</v>
      </c>
      <c r="BL172" s="41" t="s">
        <v>89</v>
      </c>
      <c r="BM172" s="41" t="s">
        <v>89</v>
      </c>
      <c r="BN172" s="41" t="s">
        <v>89</v>
      </c>
      <c r="BO172" s="41" t="s">
        <v>89</v>
      </c>
      <c r="BP172" s="41" t="s">
        <v>89</v>
      </c>
      <c r="BQ172" s="41" t="s">
        <v>89</v>
      </c>
      <c r="BR172" s="41" t="s">
        <v>89</v>
      </c>
      <c r="BS172" s="41" t="s">
        <v>89</v>
      </c>
      <c r="BT172" s="41" t="s">
        <v>89</v>
      </c>
      <c r="BU172" s="41" t="s">
        <v>89</v>
      </c>
      <c r="BV172" s="41" t="s">
        <v>89</v>
      </c>
      <c r="BW172" s="41" t="s">
        <v>89</v>
      </c>
      <c r="BX172" s="41" t="s">
        <v>89</v>
      </c>
      <c r="BY172" s="41" t="s">
        <v>89</v>
      </c>
      <c r="BZ172" s="41" t="s">
        <v>89</v>
      </c>
      <c r="CA172" s="41" t="s">
        <v>89</v>
      </c>
      <c r="CB172" s="41" t="s">
        <v>89</v>
      </c>
      <c r="CC172" s="41" t="s">
        <v>89</v>
      </c>
      <c r="CD172" s="41" t="s">
        <v>89</v>
      </c>
      <c r="CE172" s="41" t="s">
        <v>89</v>
      </c>
      <c r="CF172" s="41" t="s">
        <v>89</v>
      </c>
      <c r="CG172" s="41" t="s">
        <v>89</v>
      </c>
      <c r="CH172" s="41" t="s">
        <v>89</v>
      </c>
      <c r="CI172" s="41" t="s">
        <v>89</v>
      </c>
      <c r="CJ172" s="41" t="s">
        <v>89</v>
      </c>
      <c r="CK172" s="41" t="s">
        <v>89</v>
      </c>
      <c r="CL172" s="41" t="s">
        <v>89</v>
      </c>
      <c r="CM172" s="41" t="s">
        <v>89</v>
      </c>
      <c r="CN172" s="41" t="s">
        <v>89</v>
      </c>
      <c r="CO172" s="41" t="s">
        <v>89</v>
      </c>
      <c r="CP172" s="41" t="s">
        <v>89</v>
      </c>
      <c r="CQ172" s="41" t="s">
        <v>89</v>
      </c>
      <c r="CR172" s="41" t="s">
        <v>89</v>
      </c>
      <c r="CS172" s="41" t="s">
        <v>89</v>
      </c>
      <c r="CT172" s="41" t="s">
        <v>89</v>
      </c>
      <c r="CU172" s="41" t="s">
        <v>89</v>
      </c>
      <c r="CV172" s="41" t="s">
        <v>89</v>
      </c>
      <c r="CW172" s="41" t="s">
        <v>89</v>
      </c>
      <c r="CX172" s="41" t="s">
        <v>89</v>
      </c>
      <c r="CY172" s="41" t="s">
        <v>89</v>
      </c>
      <c r="CZ172" s="41" t="s">
        <v>89</v>
      </c>
      <c r="DA172" s="41" t="s">
        <v>89</v>
      </c>
      <c r="DB172" s="41" t="s">
        <v>89</v>
      </c>
      <c r="DC172" s="41" t="s">
        <v>89</v>
      </c>
      <c r="DD172" s="41" t="s">
        <v>89</v>
      </c>
      <c r="DE172" s="41" t="s">
        <v>89</v>
      </c>
      <c r="DF172" s="41" t="s">
        <v>89</v>
      </c>
      <c r="DG172" s="41" t="s">
        <v>89</v>
      </c>
      <c r="DH172" s="41" t="s">
        <v>89</v>
      </c>
      <c r="DI172" s="41" t="s">
        <v>89</v>
      </c>
      <c r="DJ172" s="41" t="s">
        <v>89</v>
      </c>
      <c r="DK172" s="41" t="s">
        <v>89</v>
      </c>
      <c r="DL172" s="41" t="s">
        <v>89</v>
      </c>
      <c r="DM172" s="41" t="s">
        <v>89</v>
      </c>
      <c r="DN172" s="41" t="s">
        <v>89</v>
      </c>
      <c r="DO172" s="41" t="s">
        <v>89</v>
      </c>
      <c r="DP172" s="41" t="s">
        <v>89</v>
      </c>
      <c r="DQ172" s="41" t="s">
        <v>89</v>
      </c>
      <c r="DR172" s="41" t="s">
        <v>89</v>
      </c>
      <c r="DS172" s="41" t="s">
        <v>89</v>
      </c>
      <c r="DT172" s="41" t="s">
        <v>89</v>
      </c>
      <c r="DU172" s="41" t="s">
        <v>89</v>
      </c>
      <c r="DV172" s="41" t="s">
        <v>89</v>
      </c>
      <c r="DW172" s="41" t="s">
        <v>89</v>
      </c>
      <c r="DX172" s="41" t="s">
        <v>89</v>
      </c>
      <c r="DY172" s="41" t="s">
        <v>89</v>
      </c>
      <c r="DZ172" s="41" t="s">
        <v>89</v>
      </c>
      <c r="EA172" s="41" t="s">
        <v>89</v>
      </c>
      <c r="EB172" s="41" t="s">
        <v>89</v>
      </c>
      <c r="EC172" s="41" t="s">
        <v>89</v>
      </c>
      <c r="ED172" s="41" t="s">
        <v>89</v>
      </c>
      <c r="EE172" s="41" t="s">
        <v>89</v>
      </c>
      <c r="EF172" s="41" t="s">
        <v>89</v>
      </c>
      <c r="EG172" s="41" t="s">
        <v>89</v>
      </c>
      <c r="EH172" s="41" t="s">
        <v>89</v>
      </c>
      <c r="EI172" s="41" t="s">
        <v>89</v>
      </c>
      <c r="EJ172" s="41" t="s">
        <v>89</v>
      </c>
      <c r="EK172" s="41" t="s">
        <v>89</v>
      </c>
      <c r="EL172" s="41" t="s">
        <v>89</v>
      </c>
      <c r="EM172" s="41" t="s">
        <v>89</v>
      </c>
      <c r="EN172" s="41" t="s">
        <v>89</v>
      </c>
      <c r="EO172" s="41" t="s">
        <v>89</v>
      </c>
      <c r="EP172" s="41" t="s">
        <v>89</v>
      </c>
      <c r="EQ172" s="41" t="s">
        <v>89</v>
      </c>
      <c r="ER172" s="41" t="s">
        <v>89</v>
      </c>
      <c r="ES172" s="41" t="s">
        <v>89</v>
      </c>
      <c r="ET172" s="41" t="s">
        <v>89</v>
      </c>
      <c r="EU172" s="41" t="s">
        <v>89</v>
      </c>
      <c r="EV172" s="41" t="s">
        <v>89</v>
      </c>
      <c r="EW172" s="41" t="s">
        <v>89</v>
      </c>
      <c r="EX172" s="41" t="s">
        <v>89</v>
      </c>
      <c r="EY172" s="41" t="s">
        <v>89</v>
      </c>
      <c r="EZ172" s="41" t="s">
        <v>89</v>
      </c>
      <c r="FA172" s="41" t="s">
        <v>89</v>
      </c>
      <c r="FB172" s="41" t="s">
        <v>89</v>
      </c>
      <c r="FC172" s="41" t="s">
        <v>89</v>
      </c>
      <c r="FD172" s="41" t="s">
        <v>89</v>
      </c>
      <c r="FE172" s="41" t="s">
        <v>89</v>
      </c>
      <c r="FF172" s="41" t="s">
        <v>89</v>
      </c>
      <c r="FG172" s="41" t="s">
        <v>89</v>
      </c>
      <c r="FH172" s="41" t="s">
        <v>89</v>
      </c>
      <c r="FI172" s="41" t="s">
        <v>89</v>
      </c>
      <c r="FJ172" s="41" t="s">
        <v>89</v>
      </c>
      <c r="FK172" s="41" t="s">
        <v>89</v>
      </c>
      <c r="FL172" s="41" t="s">
        <v>89</v>
      </c>
      <c r="FM172" s="41" t="s">
        <v>89</v>
      </c>
      <c r="FN172" s="41" t="s">
        <v>89</v>
      </c>
      <c r="FO172" s="41" t="s">
        <v>89</v>
      </c>
      <c r="FP172" s="41" t="s">
        <v>89</v>
      </c>
      <c r="FQ172" s="41" t="s">
        <v>89</v>
      </c>
      <c r="FR172" s="41" t="s">
        <v>89</v>
      </c>
      <c r="FS172" s="41" t="s">
        <v>89</v>
      </c>
      <c r="FT172" s="41" t="s">
        <v>89</v>
      </c>
      <c r="FU172" s="41" t="s">
        <v>89</v>
      </c>
      <c r="FV172" s="41" t="s">
        <v>89</v>
      </c>
      <c r="FW172" s="41" t="s">
        <v>89</v>
      </c>
      <c r="FX172" s="41" t="s">
        <v>89</v>
      </c>
      <c r="FY172" s="41" t="s">
        <v>89</v>
      </c>
      <c r="FZ172" s="41" t="s">
        <v>89</v>
      </c>
      <c r="GA172" s="41" t="s">
        <v>89</v>
      </c>
      <c r="GB172" s="41" t="s">
        <v>89</v>
      </c>
      <c r="GC172" s="41" t="s">
        <v>89</v>
      </c>
      <c r="GD172" s="41" t="s">
        <v>89</v>
      </c>
      <c r="GE172" s="41" t="s">
        <v>89</v>
      </c>
      <c r="GF172" s="41" t="s">
        <v>89</v>
      </c>
      <c r="GG172" s="41" t="s">
        <v>89</v>
      </c>
      <c r="GH172" s="41" t="s">
        <v>89</v>
      </c>
      <c r="GI172" s="41" t="s">
        <v>89</v>
      </c>
      <c r="GJ172" s="41" t="s">
        <v>89</v>
      </c>
      <c r="GK172" s="41" t="s">
        <v>89</v>
      </c>
      <c r="GL172" s="41" t="s">
        <v>89</v>
      </c>
      <c r="GM172" s="41" t="s">
        <v>89</v>
      </c>
      <c r="GN172" s="41" t="s">
        <v>89</v>
      </c>
      <c r="GO172" s="41" t="s">
        <v>89</v>
      </c>
      <c r="GP172" s="41" t="s">
        <v>89</v>
      </c>
      <c r="GQ172" s="41" t="s">
        <v>89</v>
      </c>
      <c r="GR172" s="41" t="s">
        <v>89</v>
      </c>
      <c r="GS172" s="41" t="s">
        <v>89</v>
      </c>
      <c r="GT172" s="41" t="s">
        <v>89</v>
      </c>
      <c r="GU172" s="41" t="s">
        <v>89</v>
      </c>
      <c r="GV172" s="41" t="s">
        <v>89</v>
      </c>
      <c r="GW172" s="41" t="s">
        <v>89</v>
      </c>
      <c r="GX172" s="41" t="s">
        <v>89</v>
      </c>
      <c r="GY172" s="41" t="s">
        <v>89</v>
      </c>
      <c r="GZ172" s="41" t="s">
        <v>89</v>
      </c>
      <c r="HA172" s="41" t="s">
        <v>89</v>
      </c>
      <c r="HB172" s="41" t="s">
        <v>89</v>
      </c>
      <c r="HC172" s="41" t="s">
        <v>89</v>
      </c>
      <c r="HD172" s="41" t="s">
        <v>89</v>
      </c>
      <c r="HE172" s="41" t="s">
        <v>89</v>
      </c>
      <c r="HF172" s="41" t="s">
        <v>89</v>
      </c>
      <c r="HG172" s="41" t="s">
        <v>89</v>
      </c>
      <c r="HH172" s="41" t="s">
        <v>89</v>
      </c>
      <c r="HI172" s="41" t="s">
        <v>89</v>
      </c>
      <c r="HJ172" s="41" t="s">
        <v>89</v>
      </c>
      <c r="HK172" s="41" t="s">
        <v>89</v>
      </c>
      <c r="HL172" s="41" t="s">
        <v>89</v>
      </c>
      <c r="HM172" s="41" t="s">
        <v>89</v>
      </c>
      <c r="HN172" s="41" t="s">
        <v>89</v>
      </c>
      <c r="HO172" s="41" t="s">
        <v>89</v>
      </c>
      <c r="HP172" s="41" t="s">
        <v>89</v>
      </c>
      <c r="HQ172" s="41" t="s">
        <v>89</v>
      </c>
    </row>
    <row r="173" spans="1:225" hidden="1">
      <c r="A173" s="65"/>
      <c r="B173" s="40">
        <v>397000</v>
      </c>
      <c r="C173" s="32" t="s">
        <v>90</v>
      </c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2"/>
      <c r="AR173" s="42"/>
      <c r="AS173" s="42"/>
      <c r="AT173" s="42"/>
      <c r="AU173" s="42"/>
      <c r="AV173" s="42"/>
      <c r="AW173" s="42"/>
      <c r="AX173" s="42"/>
      <c r="AY173" s="42"/>
      <c r="AZ173" s="42"/>
      <c r="BA173" s="42"/>
      <c r="BB173" s="42"/>
      <c r="BC173" s="42"/>
      <c r="BD173" s="42"/>
      <c r="BE173" s="42"/>
      <c r="BF173" s="42"/>
      <c r="BG173" s="42"/>
      <c r="BH173" s="42"/>
      <c r="BI173" s="42"/>
      <c r="BJ173" s="42"/>
      <c r="BK173" s="42"/>
      <c r="BL173" s="42"/>
      <c r="BM173" s="42"/>
      <c r="BN173" s="42"/>
      <c r="BO173" s="42"/>
      <c r="BP173" s="42"/>
      <c r="BQ173" s="42"/>
      <c r="BR173" s="42"/>
      <c r="BS173" s="42"/>
      <c r="BT173" s="42"/>
      <c r="BU173" s="42"/>
      <c r="BV173" s="42"/>
      <c r="BW173" s="42"/>
      <c r="BX173" s="42"/>
      <c r="BY173" s="42"/>
      <c r="BZ173" s="42"/>
      <c r="CA173" s="42"/>
      <c r="CB173" s="42"/>
      <c r="CC173" s="42"/>
      <c r="CD173" s="42"/>
      <c r="CE173" s="42"/>
      <c r="CF173" s="42"/>
      <c r="CG173" s="42"/>
      <c r="CH173" s="42"/>
      <c r="CI173" s="42"/>
      <c r="CJ173" s="42"/>
      <c r="CK173" s="42"/>
      <c r="CL173" s="42"/>
      <c r="CM173" s="42"/>
      <c r="CN173" s="42"/>
      <c r="CO173" s="42"/>
      <c r="CP173" s="42"/>
      <c r="CQ173" s="42"/>
      <c r="CR173" s="42"/>
      <c r="CS173" s="42"/>
      <c r="CT173" s="42"/>
      <c r="CU173" s="42"/>
      <c r="CV173" s="42"/>
      <c r="CW173" s="42"/>
      <c r="CX173" s="42"/>
      <c r="CY173" s="42"/>
      <c r="CZ173" s="42"/>
      <c r="DA173" s="42"/>
      <c r="DB173" s="42"/>
      <c r="DC173" s="42"/>
      <c r="DD173" s="42"/>
      <c r="DE173" s="42"/>
      <c r="DF173" s="42"/>
      <c r="DG173" s="42"/>
      <c r="DH173" s="42"/>
      <c r="DI173" s="42"/>
      <c r="DJ173" s="42"/>
      <c r="DK173" s="42"/>
      <c r="DL173" s="42"/>
      <c r="DM173" s="42"/>
      <c r="DN173" s="42"/>
      <c r="DO173" s="42"/>
      <c r="DP173" s="42"/>
      <c r="DQ173" s="42"/>
      <c r="DR173" s="42"/>
      <c r="DS173" s="42"/>
      <c r="DT173" s="42"/>
      <c r="DU173" s="42"/>
      <c r="DV173" s="42"/>
      <c r="DW173" s="42"/>
      <c r="DX173" s="42"/>
      <c r="DY173" s="42"/>
      <c r="DZ173" s="42"/>
      <c r="EA173" s="42"/>
      <c r="EB173" s="42"/>
      <c r="EC173" s="42"/>
      <c r="ED173" s="42"/>
      <c r="EE173" s="42"/>
      <c r="EF173" s="42"/>
      <c r="EG173" s="42"/>
      <c r="EH173" s="42"/>
      <c r="EI173" s="42"/>
      <c r="EJ173" s="42"/>
      <c r="EK173" s="42"/>
      <c r="EL173" s="42"/>
      <c r="EM173" s="42"/>
      <c r="EN173" s="42"/>
      <c r="EO173" s="42"/>
      <c r="EP173" s="42"/>
      <c r="EQ173" s="42"/>
      <c r="ER173" s="42"/>
      <c r="ES173" s="42"/>
      <c r="ET173" s="42"/>
      <c r="EU173" s="42"/>
      <c r="EV173" s="42"/>
      <c r="EW173" s="42"/>
      <c r="EX173" s="42"/>
      <c r="EY173" s="42"/>
      <c r="EZ173" s="42"/>
      <c r="FA173" s="42"/>
      <c r="FB173" s="42"/>
      <c r="FC173" s="42"/>
      <c r="FD173" s="42"/>
      <c r="FE173" s="42"/>
      <c r="FF173" s="42"/>
      <c r="FG173" s="42"/>
      <c r="FH173" s="42"/>
      <c r="FI173" s="42"/>
      <c r="FJ173" s="42"/>
      <c r="FK173" s="42"/>
      <c r="FL173" s="42"/>
      <c r="FM173" s="42"/>
      <c r="FN173" s="42"/>
      <c r="FO173" s="42"/>
      <c r="FP173" s="42"/>
      <c r="FQ173" s="42"/>
      <c r="FR173" s="42"/>
      <c r="FS173" s="42"/>
      <c r="FT173" s="42"/>
      <c r="FU173" s="42"/>
      <c r="FV173" s="42"/>
      <c r="FW173" s="42"/>
      <c r="FX173" s="42"/>
      <c r="FY173" s="42"/>
      <c r="FZ173" s="42"/>
      <c r="GA173" s="42"/>
      <c r="GB173" s="42"/>
      <c r="GC173" s="42"/>
      <c r="GD173" s="42"/>
      <c r="GE173" s="42"/>
      <c r="GF173" s="42"/>
      <c r="GG173" s="42"/>
      <c r="GH173" s="42"/>
      <c r="GI173" s="42"/>
      <c r="GJ173" s="42"/>
      <c r="GK173" s="42"/>
      <c r="GL173" s="42"/>
      <c r="GM173" s="42"/>
      <c r="GN173" s="42"/>
      <c r="GO173" s="42"/>
      <c r="GP173" s="42"/>
      <c r="GQ173" s="42"/>
      <c r="GR173" s="42"/>
      <c r="GS173" s="42"/>
      <c r="GT173" s="42"/>
      <c r="GU173" s="42"/>
      <c r="GV173" s="42"/>
      <c r="GW173" s="42"/>
      <c r="GX173" s="42"/>
      <c r="GY173" s="42"/>
      <c r="GZ173" s="42"/>
      <c r="HA173" s="42"/>
      <c r="HB173" s="42"/>
      <c r="HC173" s="42"/>
      <c r="HD173" s="42"/>
      <c r="HE173" s="42"/>
      <c r="HF173" s="42"/>
      <c r="HG173" s="42"/>
      <c r="HH173" s="42"/>
      <c r="HI173" s="42"/>
      <c r="HJ173" s="42"/>
      <c r="HK173" s="42"/>
      <c r="HL173" s="42"/>
      <c r="HM173" s="42"/>
      <c r="HN173" s="42"/>
      <c r="HO173" s="42"/>
      <c r="HP173" s="42"/>
      <c r="HQ173" s="42"/>
    </row>
    <row r="174" spans="1:225" hidden="1">
      <c r="A174" s="65"/>
      <c r="B174" s="37"/>
      <c r="C174" s="37" t="s">
        <v>484</v>
      </c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  <c r="BM174" s="42"/>
      <c r="BN174" s="42"/>
      <c r="BO174" s="42"/>
      <c r="BP174" s="42"/>
      <c r="BQ174" s="42"/>
      <c r="BR174" s="42"/>
      <c r="BS174" s="42"/>
      <c r="BT174" s="42"/>
      <c r="BU174" s="42"/>
      <c r="BV174" s="42"/>
      <c r="BW174" s="42"/>
      <c r="BX174" s="42"/>
      <c r="BY174" s="42"/>
      <c r="BZ174" s="42"/>
      <c r="CA174" s="42"/>
      <c r="CB174" s="42"/>
      <c r="CC174" s="42"/>
      <c r="CD174" s="42"/>
      <c r="CE174" s="42"/>
      <c r="CF174" s="42"/>
      <c r="CG174" s="42"/>
      <c r="CH174" s="42"/>
      <c r="CI174" s="42"/>
      <c r="CJ174" s="42"/>
      <c r="CK174" s="42"/>
      <c r="CL174" s="42"/>
      <c r="CM174" s="42"/>
      <c r="CN174" s="42"/>
      <c r="CO174" s="42"/>
      <c r="CP174" s="42"/>
      <c r="CQ174" s="42"/>
      <c r="CR174" s="42"/>
      <c r="CS174" s="42"/>
      <c r="CT174" s="42"/>
      <c r="CU174" s="42"/>
      <c r="CV174" s="42"/>
      <c r="CW174" s="42"/>
      <c r="CX174" s="42"/>
      <c r="CY174" s="42"/>
      <c r="CZ174" s="42"/>
      <c r="DA174" s="42"/>
      <c r="DB174" s="42"/>
      <c r="DC174" s="42"/>
      <c r="DD174" s="42"/>
      <c r="DE174" s="42"/>
      <c r="DF174" s="42"/>
      <c r="DG174" s="42"/>
      <c r="DH174" s="42"/>
      <c r="DI174" s="42"/>
      <c r="DJ174" s="42"/>
      <c r="DK174" s="42"/>
      <c r="DL174" s="42"/>
      <c r="DM174" s="42"/>
      <c r="DN174" s="42"/>
      <c r="DO174" s="42"/>
      <c r="DP174" s="42"/>
      <c r="DQ174" s="42"/>
      <c r="DR174" s="42"/>
      <c r="DS174" s="42"/>
      <c r="DT174" s="42"/>
      <c r="DU174" s="42"/>
      <c r="DV174" s="42"/>
      <c r="DW174" s="42"/>
      <c r="DX174" s="42"/>
      <c r="DY174" s="42"/>
      <c r="DZ174" s="42"/>
      <c r="EA174" s="42"/>
      <c r="EB174" s="42"/>
      <c r="EC174" s="42"/>
      <c r="ED174" s="42"/>
      <c r="EE174" s="42"/>
      <c r="EF174" s="42"/>
      <c r="EG174" s="42"/>
      <c r="EH174" s="42"/>
      <c r="EI174" s="42"/>
      <c r="EJ174" s="42"/>
      <c r="EK174" s="42"/>
      <c r="EL174" s="42"/>
      <c r="EM174" s="42"/>
      <c r="EN174" s="42"/>
      <c r="EO174" s="42"/>
      <c r="EP174" s="42"/>
      <c r="EQ174" s="42"/>
      <c r="ER174" s="42"/>
      <c r="ES174" s="42"/>
      <c r="ET174" s="42"/>
      <c r="EU174" s="42"/>
      <c r="EV174" s="42"/>
      <c r="EW174" s="42"/>
      <c r="EX174" s="42"/>
      <c r="EY174" s="42"/>
      <c r="EZ174" s="42"/>
      <c r="FA174" s="42"/>
      <c r="FB174" s="42"/>
      <c r="FC174" s="42"/>
      <c r="FD174" s="42"/>
      <c r="FE174" s="42"/>
      <c r="FF174" s="42"/>
      <c r="FG174" s="42"/>
      <c r="FH174" s="42"/>
      <c r="FI174" s="42"/>
      <c r="FJ174" s="42"/>
      <c r="FK174" s="42"/>
      <c r="FL174" s="42"/>
      <c r="FM174" s="42"/>
      <c r="FN174" s="42"/>
      <c r="FO174" s="42"/>
      <c r="FP174" s="42"/>
      <c r="FQ174" s="42"/>
      <c r="FR174" s="42"/>
      <c r="FS174" s="42"/>
      <c r="FT174" s="42"/>
      <c r="FU174" s="42"/>
      <c r="FV174" s="42"/>
      <c r="FW174" s="42"/>
      <c r="FX174" s="42"/>
      <c r="FY174" s="42"/>
      <c r="FZ174" s="42"/>
      <c r="GA174" s="42"/>
      <c r="GB174" s="42"/>
      <c r="GC174" s="42"/>
      <c r="GD174" s="42"/>
      <c r="GE174" s="42"/>
      <c r="GF174" s="42"/>
      <c r="GG174" s="42"/>
      <c r="GH174" s="42"/>
      <c r="GI174" s="42"/>
      <c r="GJ174" s="42"/>
      <c r="GK174" s="42"/>
      <c r="GL174" s="42"/>
      <c r="GM174" s="42"/>
      <c r="GN174" s="42"/>
      <c r="GO174" s="42"/>
      <c r="GP174" s="42"/>
      <c r="GQ174" s="42"/>
      <c r="GR174" s="42"/>
      <c r="GS174" s="42"/>
      <c r="GT174" s="42"/>
      <c r="GU174" s="42"/>
      <c r="GV174" s="42"/>
      <c r="GW174" s="42"/>
      <c r="GX174" s="42"/>
      <c r="GY174" s="42"/>
      <c r="GZ174" s="42"/>
      <c r="HA174" s="42"/>
      <c r="HB174" s="42"/>
      <c r="HC174" s="42"/>
      <c r="HD174" s="42"/>
      <c r="HE174" s="42"/>
      <c r="HF174" s="42"/>
      <c r="HG174" s="42"/>
      <c r="HH174" s="42"/>
      <c r="HI174" s="42"/>
      <c r="HJ174" s="42"/>
      <c r="HK174" s="42"/>
      <c r="HL174" s="42"/>
      <c r="HM174" s="42"/>
      <c r="HN174" s="42"/>
      <c r="HO174" s="42"/>
      <c r="HP174" s="42"/>
      <c r="HQ174" s="42"/>
    </row>
    <row r="175" spans="1:225" hidden="1">
      <c r="A175" s="65"/>
      <c r="B175" s="38"/>
      <c r="C175" s="39" t="s">
        <v>91</v>
      </c>
    </row>
    <row r="176" spans="1:225" hidden="1">
      <c r="A176" s="65"/>
      <c r="B176" s="40">
        <v>401000</v>
      </c>
      <c r="C176" s="32" t="s">
        <v>92</v>
      </c>
    </row>
    <row r="177" spans="1:3" hidden="1">
      <c r="A177" s="65"/>
      <c r="B177" s="40">
        <v>401001</v>
      </c>
      <c r="C177" s="32" t="s">
        <v>594</v>
      </c>
    </row>
    <row r="178" spans="1:3" hidden="1">
      <c r="A178" s="65"/>
      <c r="B178" s="40">
        <v>401100</v>
      </c>
      <c r="C178" s="32" t="s">
        <v>93</v>
      </c>
    </row>
    <row r="179" spans="1:3" hidden="1">
      <c r="A179" s="65"/>
      <c r="B179" s="40">
        <v>401700</v>
      </c>
      <c r="C179" s="32" t="s">
        <v>94</v>
      </c>
    </row>
    <row r="180" spans="1:3" hidden="1">
      <c r="A180" s="65"/>
      <c r="B180" s="40">
        <v>403000</v>
      </c>
      <c r="C180" s="32" t="s">
        <v>95</v>
      </c>
    </row>
    <row r="181" spans="1:3" hidden="1">
      <c r="A181" s="65"/>
      <c r="B181" s="40">
        <v>404000</v>
      </c>
      <c r="C181" s="32" t="s">
        <v>96</v>
      </c>
    </row>
    <row r="182" spans="1:3" hidden="1">
      <c r="A182" s="65"/>
      <c r="B182" s="40">
        <v>405000</v>
      </c>
      <c r="C182" s="32" t="s">
        <v>97</v>
      </c>
    </row>
    <row r="183" spans="1:3" hidden="1">
      <c r="A183" s="65"/>
      <c r="B183" s="40">
        <v>408000</v>
      </c>
      <c r="C183" s="32" t="s">
        <v>98</v>
      </c>
    </row>
    <row r="184" spans="1:3" hidden="1">
      <c r="A184" s="65"/>
      <c r="B184" s="40">
        <v>409000</v>
      </c>
      <c r="C184" s="32" t="s">
        <v>99</v>
      </c>
    </row>
    <row r="185" spans="1:3" hidden="1">
      <c r="A185" s="65"/>
      <c r="B185" s="40">
        <v>409100</v>
      </c>
      <c r="C185" s="32" t="s">
        <v>593</v>
      </c>
    </row>
    <row r="186" spans="1:3" hidden="1">
      <c r="A186" s="65"/>
      <c r="B186" s="38"/>
      <c r="C186" s="39" t="s">
        <v>100</v>
      </c>
    </row>
    <row r="187" spans="1:3" hidden="1">
      <c r="B187" s="40">
        <v>411000</v>
      </c>
      <c r="C187" s="32" t="s">
        <v>101</v>
      </c>
    </row>
    <row r="188" spans="1:3" hidden="1">
      <c r="B188" s="40">
        <v>413000</v>
      </c>
      <c r="C188" s="32" t="s">
        <v>102</v>
      </c>
    </row>
    <row r="189" spans="1:3" hidden="1">
      <c r="B189" s="40">
        <v>416000</v>
      </c>
      <c r="C189" s="32" t="s">
        <v>103</v>
      </c>
    </row>
    <row r="190" spans="1:3" hidden="1">
      <c r="B190" s="40">
        <v>418000</v>
      </c>
      <c r="C190" s="32" t="s">
        <v>104</v>
      </c>
    </row>
    <row r="191" spans="1:3" hidden="1">
      <c r="B191" s="40">
        <v>418100</v>
      </c>
      <c r="C191" s="32" t="s">
        <v>105</v>
      </c>
    </row>
    <row r="192" spans="1:3" hidden="1">
      <c r="B192" s="40">
        <v>418800</v>
      </c>
      <c r="C192" s="32" t="s">
        <v>106</v>
      </c>
    </row>
    <row r="193" spans="2:3" hidden="1">
      <c r="B193" s="40">
        <v>419000</v>
      </c>
      <c r="C193" s="32" t="s">
        <v>107</v>
      </c>
    </row>
    <row r="194" spans="2:3" hidden="1">
      <c r="B194" s="40">
        <v>419100</v>
      </c>
      <c r="C194" s="32" t="s">
        <v>108</v>
      </c>
    </row>
    <row r="195" spans="2:3" hidden="1">
      <c r="B195" s="40">
        <v>419600</v>
      </c>
      <c r="C195" s="32" t="s">
        <v>109</v>
      </c>
    </row>
    <row r="196" spans="2:3" hidden="1">
      <c r="B196" s="40">
        <v>419700</v>
      </c>
      <c r="C196" s="32" t="s">
        <v>110</v>
      </c>
    </row>
    <row r="197" spans="2:3" hidden="1">
      <c r="B197" s="40">
        <v>419800</v>
      </c>
      <c r="C197" s="32" t="s">
        <v>111</v>
      </c>
    </row>
    <row r="198" spans="2:3" hidden="1">
      <c r="B198" s="38"/>
      <c r="C198" s="39" t="s">
        <v>112</v>
      </c>
    </row>
    <row r="199" spans="2:3" hidden="1">
      <c r="B199" s="22">
        <v>421000</v>
      </c>
      <c r="C199" s="32" t="s">
        <v>113</v>
      </c>
    </row>
    <row r="200" spans="2:3" hidden="1">
      <c r="B200" s="40">
        <v>422000</v>
      </c>
      <c r="C200" s="32" t="s">
        <v>114</v>
      </c>
    </row>
    <row r="201" spans="2:3" hidden="1">
      <c r="B201" s="40">
        <v>424000</v>
      </c>
      <c r="C201" s="32" t="s">
        <v>115</v>
      </c>
    </row>
    <row r="202" spans="2:3" hidden="1">
      <c r="B202" s="40">
        <v>425000</v>
      </c>
      <c r="C202" s="32" t="s">
        <v>116</v>
      </c>
    </row>
    <row r="203" spans="2:3" hidden="1">
      <c r="B203" s="40">
        <v>426000</v>
      </c>
      <c r="C203" s="32" t="s">
        <v>117</v>
      </c>
    </row>
    <row r="204" spans="2:3" hidden="1">
      <c r="B204" s="40">
        <v>427000</v>
      </c>
      <c r="C204" s="32" t="s">
        <v>118</v>
      </c>
    </row>
    <row r="205" spans="2:3" hidden="1">
      <c r="B205" s="40">
        <v>428000</v>
      </c>
      <c r="C205" s="32" t="s">
        <v>119</v>
      </c>
    </row>
    <row r="206" spans="2:3" hidden="1">
      <c r="B206" s="38"/>
      <c r="C206" s="39" t="s">
        <v>120</v>
      </c>
    </row>
    <row r="207" spans="2:3" hidden="1">
      <c r="B207" s="22">
        <v>431000</v>
      </c>
      <c r="C207" s="32" t="s">
        <v>121</v>
      </c>
    </row>
    <row r="208" spans="2:3" hidden="1">
      <c r="B208" s="40">
        <v>437000</v>
      </c>
      <c r="C208" s="32" t="s">
        <v>122</v>
      </c>
    </row>
    <row r="209" spans="2:3" hidden="1">
      <c r="B209" s="40">
        <v>438000</v>
      </c>
      <c r="C209" s="32" t="s">
        <v>123</v>
      </c>
    </row>
    <row r="210" spans="2:3" hidden="1">
      <c r="B210" s="38"/>
      <c r="C210" s="39" t="s">
        <v>607</v>
      </c>
    </row>
    <row r="211" spans="2:3" hidden="1">
      <c r="B211" s="40">
        <v>441000</v>
      </c>
      <c r="C211" s="32" t="s">
        <v>124</v>
      </c>
    </row>
    <row r="212" spans="2:3" hidden="1">
      <c r="B212" s="40">
        <v>442000</v>
      </c>
      <c r="C212" s="32" t="s">
        <v>125</v>
      </c>
    </row>
    <row r="213" spans="2:3" hidden="1">
      <c r="B213" s="40">
        <v>443000</v>
      </c>
      <c r="C213" s="32" t="s">
        <v>126</v>
      </c>
    </row>
    <row r="214" spans="2:3" hidden="1">
      <c r="B214" s="40">
        <v>444000</v>
      </c>
      <c r="C214" s="32" t="s">
        <v>127</v>
      </c>
    </row>
    <row r="215" spans="2:3" hidden="1">
      <c r="B215" s="40">
        <v>444500</v>
      </c>
      <c r="C215" s="32" t="s">
        <v>128</v>
      </c>
    </row>
    <row r="216" spans="2:3" hidden="1">
      <c r="B216" s="40">
        <v>445000</v>
      </c>
      <c r="C216" s="32" t="s">
        <v>129</v>
      </c>
    </row>
    <row r="217" spans="2:3" hidden="1">
      <c r="B217" s="40">
        <v>445200</v>
      </c>
      <c r="C217" s="32" t="s">
        <v>130</v>
      </c>
    </row>
    <row r="218" spans="2:3" hidden="1">
      <c r="B218" s="40">
        <v>445500</v>
      </c>
      <c r="C218" s="32" t="s">
        <v>131</v>
      </c>
    </row>
    <row r="219" spans="2:3" hidden="1">
      <c r="B219" s="40">
        <v>445600</v>
      </c>
      <c r="C219" s="32" t="s">
        <v>132</v>
      </c>
    </row>
    <row r="220" spans="2:3" hidden="1">
      <c r="B220" s="40">
        <v>445620</v>
      </c>
      <c r="C220" s="32" t="s">
        <v>133</v>
      </c>
    </row>
    <row r="221" spans="2:3" hidden="1">
      <c r="B221" s="40">
        <v>445660</v>
      </c>
      <c r="C221" s="32" t="s">
        <v>134</v>
      </c>
    </row>
    <row r="222" spans="2:3" hidden="1">
      <c r="B222" s="40">
        <v>445670</v>
      </c>
      <c r="C222" s="32" t="s">
        <v>135</v>
      </c>
    </row>
    <row r="223" spans="2:3" hidden="1">
      <c r="B223" s="40">
        <v>445700</v>
      </c>
      <c r="C223" s="32" t="s">
        <v>136</v>
      </c>
    </row>
    <row r="224" spans="2:3" hidden="1">
      <c r="B224" s="40">
        <v>445800</v>
      </c>
      <c r="C224" s="32" t="s">
        <v>137</v>
      </c>
    </row>
    <row r="225" spans="2:3" hidden="1">
      <c r="B225" s="40">
        <v>445860</v>
      </c>
      <c r="C225" s="32" t="s">
        <v>138</v>
      </c>
    </row>
    <row r="226" spans="2:3" hidden="1">
      <c r="B226" s="40">
        <v>445870</v>
      </c>
      <c r="C226" s="32" t="s">
        <v>139</v>
      </c>
    </row>
    <row r="227" spans="2:3" hidden="1">
      <c r="B227" s="40">
        <v>447000</v>
      </c>
      <c r="C227" s="32" t="s">
        <v>140</v>
      </c>
    </row>
    <row r="228" spans="2:3" hidden="1">
      <c r="B228" s="40">
        <v>447100</v>
      </c>
      <c r="C228" s="32" t="s">
        <v>141</v>
      </c>
    </row>
    <row r="229" spans="2:3" hidden="1">
      <c r="B229" s="40">
        <v>447110</v>
      </c>
      <c r="C229" s="32" t="s">
        <v>142</v>
      </c>
    </row>
    <row r="230" spans="2:3" hidden="1">
      <c r="B230" s="40">
        <v>447130</v>
      </c>
      <c r="C230" s="32" t="s">
        <v>143</v>
      </c>
    </row>
    <row r="231" spans="2:3" hidden="1">
      <c r="B231" s="40">
        <v>447140</v>
      </c>
      <c r="C231" s="32" t="s">
        <v>144</v>
      </c>
    </row>
    <row r="232" spans="2:3" hidden="1">
      <c r="B232" s="40">
        <v>447180</v>
      </c>
      <c r="C232" s="32" t="s">
        <v>145</v>
      </c>
    </row>
    <row r="233" spans="2:3" hidden="1">
      <c r="B233" s="40">
        <v>447300</v>
      </c>
      <c r="C233" s="32" t="s">
        <v>146</v>
      </c>
    </row>
    <row r="234" spans="2:3" hidden="1">
      <c r="B234" s="40">
        <v>447330</v>
      </c>
      <c r="C234" s="32" t="s">
        <v>147</v>
      </c>
    </row>
    <row r="235" spans="2:3" hidden="1">
      <c r="B235" s="40">
        <v>447340</v>
      </c>
      <c r="C235" s="32" t="s">
        <v>148</v>
      </c>
    </row>
    <row r="236" spans="2:3" hidden="1">
      <c r="B236" s="40">
        <v>447500</v>
      </c>
      <c r="C236" s="32" t="s">
        <v>149</v>
      </c>
    </row>
    <row r="237" spans="2:3" hidden="1">
      <c r="B237" s="40">
        <v>447700</v>
      </c>
      <c r="C237" s="32" t="s">
        <v>150</v>
      </c>
    </row>
    <row r="238" spans="2:3" hidden="1">
      <c r="B238" s="40">
        <v>448000</v>
      </c>
      <c r="C238" s="32" t="s">
        <v>151</v>
      </c>
    </row>
    <row r="239" spans="2:3" hidden="1">
      <c r="B239" s="40">
        <v>448200</v>
      </c>
      <c r="C239" s="32" t="s">
        <v>152</v>
      </c>
    </row>
    <row r="240" spans="2:3" hidden="1">
      <c r="B240" s="40">
        <v>448600</v>
      </c>
      <c r="C240" s="32" t="s">
        <v>153</v>
      </c>
    </row>
    <row r="241" spans="1:3" hidden="1">
      <c r="B241" s="40">
        <v>448700</v>
      </c>
      <c r="C241" s="32" t="s">
        <v>154</v>
      </c>
    </row>
    <row r="242" spans="1:3" hidden="1">
      <c r="B242" s="38"/>
      <c r="C242" s="39" t="s">
        <v>156</v>
      </c>
    </row>
    <row r="243" spans="1:3">
      <c r="A243" s="64" t="s">
        <v>610</v>
      </c>
      <c r="B243" s="40">
        <v>450001</v>
      </c>
      <c r="C243" s="32"/>
    </row>
    <row r="244" spans="1:3">
      <c r="A244" s="64" t="s">
        <v>610</v>
      </c>
      <c r="B244" s="40">
        <v>450002</v>
      </c>
      <c r="C244" s="32"/>
    </row>
    <row r="245" spans="1:3">
      <c r="A245" s="64" t="s">
        <v>610</v>
      </c>
      <c r="B245" s="40">
        <v>450003</v>
      </c>
      <c r="C245" s="32"/>
    </row>
    <row r="246" spans="1:3">
      <c r="A246" s="64" t="s">
        <v>610</v>
      </c>
      <c r="B246" s="40">
        <v>450004</v>
      </c>
      <c r="C246" s="32"/>
    </row>
    <row r="247" spans="1:3">
      <c r="A247" s="64" t="s">
        <v>610</v>
      </c>
      <c r="B247" s="40">
        <v>450005</v>
      </c>
      <c r="C247" s="32"/>
    </row>
    <row r="248" spans="1:3">
      <c r="A248" s="64" t="s">
        <v>610</v>
      </c>
      <c r="B248" s="40">
        <v>450006</v>
      </c>
      <c r="C248" s="32"/>
    </row>
    <row r="249" spans="1:3">
      <c r="A249" s="64" t="s">
        <v>610</v>
      </c>
      <c r="B249" s="40">
        <v>450007</v>
      </c>
      <c r="C249" s="32"/>
    </row>
    <row r="250" spans="1:3">
      <c r="A250" s="64" t="s">
        <v>610</v>
      </c>
      <c r="B250" s="40">
        <v>450008</v>
      </c>
      <c r="C250" s="32"/>
    </row>
    <row r="251" spans="1:3">
      <c r="A251" s="64" t="s">
        <v>610</v>
      </c>
      <c r="B251" s="40">
        <v>450009</v>
      </c>
      <c r="C251" s="32"/>
    </row>
    <row r="252" spans="1:3">
      <c r="A252" s="64" t="s">
        <v>610</v>
      </c>
      <c r="B252" s="40">
        <v>450010</v>
      </c>
      <c r="C252" s="32"/>
    </row>
    <row r="253" spans="1:3">
      <c r="A253" s="64" t="s">
        <v>610</v>
      </c>
      <c r="B253" s="40">
        <v>450011</v>
      </c>
      <c r="C253" s="32"/>
    </row>
    <row r="254" spans="1:3">
      <c r="A254" s="64" t="s">
        <v>610</v>
      </c>
      <c r="B254" s="40">
        <v>450012</v>
      </c>
      <c r="C254" s="32"/>
    </row>
    <row r="255" spans="1:3">
      <c r="A255" s="64" t="s">
        <v>610</v>
      </c>
      <c r="B255" s="40">
        <v>450013</v>
      </c>
      <c r="C255" s="32"/>
    </row>
    <row r="256" spans="1:3">
      <c r="A256" s="64" t="s">
        <v>610</v>
      </c>
      <c r="B256" s="40">
        <v>450014</v>
      </c>
      <c r="C256" s="32"/>
    </row>
    <row r="257" spans="1:3">
      <c r="A257" s="64" t="s">
        <v>610</v>
      </c>
      <c r="B257" s="40">
        <v>450015</v>
      </c>
      <c r="C257" s="32"/>
    </row>
    <row r="258" spans="1:3">
      <c r="A258" s="64" t="s">
        <v>610</v>
      </c>
      <c r="B258" s="40">
        <v>450016</v>
      </c>
      <c r="C258" s="32"/>
    </row>
    <row r="259" spans="1:3">
      <c r="A259" s="64" t="s">
        <v>610</v>
      </c>
      <c r="B259" s="40">
        <v>450017</v>
      </c>
      <c r="C259" s="32"/>
    </row>
    <row r="260" spans="1:3">
      <c r="A260" s="64" t="s">
        <v>610</v>
      </c>
      <c r="B260" s="40">
        <v>450018</v>
      </c>
      <c r="C260" s="32"/>
    </row>
    <row r="261" spans="1:3" hidden="1">
      <c r="B261" s="40">
        <v>451000</v>
      </c>
      <c r="C261" s="32" t="s">
        <v>157</v>
      </c>
    </row>
    <row r="262" spans="1:3" hidden="1">
      <c r="B262" s="40">
        <v>455000</v>
      </c>
      <c r="C262" s="32" t="s">
        <v>158</v>
      </c>
    </row>
    <row r="263" spans="1:3" hidden="1">
      <c r="B263" s="38"/>
      <c r="C263" s="39" t="s">
        <v>159</v>
      </c>
    </row>
    <row r="264" spans="1:3" hidden="1">
      <c r="B264" s="40">
        <v>462000</v>
      </c>
      <c r="C264" s="32" t="s">
        <v>160</v>
      </c>
    </row>
    <row r="265" spans="1:3" hidden="1">
      <c r="B265" s="40">
        <v>464000</v>
      </c>
      <c r="C265" s="32" t="s">
        <v>161</v>
      </c>
    </row>
    <row r="266" spans="1:3" hidden="1">
      <c r="B266" s="40">
        <v>465000</v>
      </c>
      <c r="C266" s="32" t="s">
        <v>162</v>
      </c>
    </row>
    <row r="267" spans="1:3" hidden="1">
      <c r="B267" s="40">
        <v>467000</v>
      </c>
      <c r="C267" s="32" t="s">
        <v>163</v>
      </c>
    </row>
    <row r="268" spans="1:3" hidden="1">
      <c r="B268" s="40">
        <v>468000</v>
      </c>
      <c r="C268" s="32" t="s">
        <v>164</v>
      </c>
    </row>
    <row r="269" spans="1:3" hidden="1">
      <c r="B269" s="40">
        <v>468600</v>
      </c>
      <c r="C269" s="32" t="s">
        <v>165</v>
      </c>
    </row>
    <row r="270" spans="1:3" hidden="1">
      <c r="B270" s="40">
        <v>468700</v>
      </c>
      <c r="C270" s="32" t="s">
        <v>166</v>
      </c>
    </row>
    <row r="271" spans="1:3" hidden="1">
      <c r="B271" s="38"/>
      <c r="C271" s="39" t="s">
        <v>167</v>
      </c>
    </row>
    <row r="272" spans="1:3" hidden="1">
      <c r="B272" s="40">
        <v>471000</v>
      </c>
      <c r="C272" s="32" t="s">
        <v>168</v>
      </c>
    </row>
    <row r="273" spans="2:3" hidden="1">
      <c r="B273" s="40">
        <v>472000</v>
      </c>
      <c r="C273" s="32" t="s">
        <v>169</v>
      </c>
    </row>
    <row r="274" spans="2:3" hidden="1">
      <c r="B274" s="40">
        <v>475000</v>
      </c>
      <c r="C274" s="32" t="s">
        <v>170</v>
      </c>
    </row>
    <row r="275" spans="2:3" hidden="1">
      <c r="B275" s="40">
        <v>476000</v>
      </c>
      <c r="C275" s="32" t="s">
        <v>171</v>
      </c>
    </row>
    <row r="276" spans="2:3" hidden="1">
      <c r="B276" s="40">
        <v>477000</v>
      </c>
      <c r="C276" s="32" t="s">
        <v>172</v>
      </c>
    </row>
    <row r="277" spans="2:3" hidden="1">
      <c r="B277" s="38"/>
      <c r="C277" s="39" t="s">
        <v>173</v>
      </c>
    </row>
    <row r="278" spans="2:3" hidden="1">
      <c r="B278" s="40">
        <v>481000</v>
      </c>
      <c r="C278" s="32" t="s">
        <v>174</v>
      </c>
    </row>
    <row r="279" spans="2:3" hidden="1">
      <c r="B279" s="40">
        <v>481500</v>
      </c>
      <c r="C279" s="32" t="s">
        <v>647</v>
      </c>
    </row>
    <row r="280" spans="2:3" hidden="1">
      <c r="B280" s="40">
        <v>486000</v>
      </c>
      <c r="C280" s="32" t="s">
        <v>175</v>
      </c>
    </row>
    <row r="281" spans="2:3" hidden="1">
      <c r="B281" s="40">
        <v>487000</v>
      </c>
      <c r="C281" s="32" t="s">
        <v>176</v>
      </c>
    </row>
    <row r="282" spans="2:3" hidden="1">
      <c r="B282" s="40">
        <v>488000</v>
      </c>
      <c r="C282" s="32" t="s">
        <v>177</v>
      </c>
    </row>
    <row r="283" spans="2:3" hidden="1">
      <c r="B283" s="38"/>
      <c r="C283" s="39" t="s">
        <v>608</v>
      </c>
    </row>
    <row r="284" spans="2:3" hidden="1">
      <c r="B284" s="40">
        <v>491000</v>
      </c>
      <c r="C284" s="32" t="s">
        <v>479</v>
      </c>
    </row>
    <row r="285" spans="2:3" hidden="1">
      <c r="B285" s="40">
        <v>496000</v>
      </c>
      <c r="C285" s="32" t="s">
        <v>178</v>
      </c>
    </row>
    <row r="286" spans="2:3" hidden="1">
      <c r="B286" s="37"/>
      <c r="C286" s="37" t="s">
        <v>486</v>
      </c>
    </row>
    <row r="287" spans="2:3" hidden="1">
      <c r="B287" s="38"/>
      <c r="C287" s="39" t="s">
        <v>179</v>
      </c>
    </row>
    <row r="288" spans="2:3" hidden="1">
      <c r="B288" s="40">
        <v>503000</v>
      </c>
      <c r="C288" s="32" t="s">
        <v>180</v>
      </c>
    </row>
    <row r="289" spans="1:3" hidden="1">
      <c r="B289" s="40">
        <v>506000</v>
      </c>
      <c r="C289" s="32" t="s">
        <v>181</v>
      </c>
    </row>
    <row r="290" spans="1:3" hidden="1">
      <c r="B290" s="40">
        <v>507000</v>
      </c>
      <c r="C290" s="32" t="s">
        <v>182</v>
      </c>
    </row>
    <row r="291" spans="1:3" hidden="1">
      <c r="B291" s="40">
        <v>508000</v>
      </c>
      <c r="C291" s="32" t="s">
        <v>183</v>
      </c>
    </row>
    <row r="292" spans="1:3" hidden="1">
      <c r="B292" s="40">
        <v>509000</v>
      </c>
      <c r="C292" s="32" t="s">
        <v>184</v>
      </c>
    </row>
    <row r="293" spans="1:3">
      <c r="A293" s="64" t="s">
        <v>610</v>
      </c>
      <c r="B293" s="38"/>
      <c r="C293" s="39" t="s">
        <v>185</v>
      </c>
    </row>
    <row r="294" spans="1:3">
      <c r="A294" s="64" t="s">
        <v>610</v>
      </c>
      <c r="B294" s="40">
        <v>511000</v>
      </c>
      <c r="C294" s="32"/>
    </row>
    <row r="295" spans="1:3">
      <c r="A295" s="64" t="s">
        <v>610</v>
      </c>
      <c r="B295" s="40">
        <v>512000</v>
      </c>
      <c r="C295" s="32"/>
    </row>
    <row r="296" spans="1:3" hidden="1">
      <c r="B296" s="40">
        <v>512001</v>
      </c>
      <c r="C296" s="32" t="s">
        <v>597</v>
      </c>
    </row>
    <row r="297" spans="1:3" hidden="1">
      <c r="B297" s="40">
        <v>512002</v>
      </c>
      <c r="C297" s="32" t="s">
        <v>491</v>
      </c>
    </row>
    <row r="298" spans="1:3">
      <c r="A298" s="64" t="s">
        <v>610</v>
      </c>
      <c r="B298" s="40">
        <v>514000</v>
      </c>
      <c r="C298" s="32"/>
    </row>
    <row r="299" spans="1:3">
      <c r="A299" s="64" t="s">
        <v>610</v>
      </c>
      <c r="B299" s="40">
        <v>514001</v>
      </c>
      <c r="C299" s="32"/>
    </row>
    <row r="300" spans="1:3">
      <c r="A300" s="64" t="s">
        <v>610</v>
      </c>
      <c r="B300" s="40">
        <v>514002</v>
      </c>
      <c r="C300" s="32"/>
    </row>
    <row r="301" spans="1:3">
      <c r="A301" s="64" t="s">
        <v>610</v>
      </c>
      <c r="B301" s="40">
        <v>514003</v>
      </c>
      <c r="C301" s="32"/>
    </row>
    <row r="302" spans="1:3">
      <c r="A302" s="64" t="s">
        <v>610</v>
      </c>
      <c r="B302" s="40">
        <v>514004</v>
      </c>
      <c r="C302" s="32"/>
    </row>
    <row r="303" spans="1:3">
      <c r="A303" s="64" t="s">
        <v>610</v>
      </c>
      <c r="B303" s="40">
        <v>514005</v>
      </c>
      <c r="C303" s="32"/>
    </row>
    <row r="304" spans="1:3">
      <c r="A304" s="64" t="s">
        <v>610</v>
      </c>
      <c r="B304" s="40">
        <v>514006</v>
      </c>
      <c r="C304" s="32"/>
    </row>
    <row r="305" spans="1:3">
      <c r="A305" s="64" t="s">
        <v>610</v>
      </c>
      <c r="B305" s="40">
        <v>514007</v>
      </c>
      <c r="C305" s="32"/>
    </row>
    <row r="306" spans="1:3">
      <c r="A306" s="64" t="s">
        <v>610</v>
      </c>
      <c r="B306" s="40">
        <v>514008</v>
      </c>
      <c r="C306" s="32"/>
    </row>
    <row r="307" spans="1:3">
      <c r="A307" s="64" t="s">
        <v>610</v>
      </c>
      <c r="B307" s="40">
        <v>514009</v>
      </c>
      <c r="C307" s="32"/>
    </row>
    <row r="308" spans="1:3">
      <c r="A308" s="64" t="s">
        <v>610</v>
      </c>
      <c r="B308" s="40">
        <v>514010</v>
      </c>
      <c r="C308" s="32"/>
    </row>
    <row r="309" spans="1:3">
      <c r="A309" s="64" t="s">
        <v>610</v>
      </c>
      <c r="B309" s="40">
        <v>514011</v>
      </c>
      <c r="C309" s="32"/>
    </row>
    <row r="310" spans="1:3">
      <c r="A310" s="64" t="s">
        <v>610</v>
      </c>
      <c r="B310" s="40">
        <v>514012</v>
      </c>
      <c r="C310" s="32"/>
    </row>
    <row r="311" spans="1:3">
      <c r="A311" s="64" t="s">
        <v>610</v>
      </c>
      <c r="B311" s="40">
        <v>514013</v>
      </c>
      <c r="C311" s="32"/>
    </row>
    <row r="312" spans="1:3">
      <c r="A312" s="64" t="s">
        <v>610</v>
      </c>
      <c r="B312" s="40">
        <v>514014</v>
      </c>
      <c r="C312" s="32"/>
    </row>
    <row r="313" spans="1:3">
      <c r="A313" s="64" t="s">
        <v>610</v>
      </c>
      <c r="B313" s="40">
        <v>514015</v>
      </c>
      <c r="C313" s="32"/>
    </row>
    <row r="314" spans="1:3">
      <c r="A314" s="64" t="s">
        <v>610</v>
      </c>
      <c r="B314" s="40">
        <v>514016</v>
      </c>
      <c r="C314" s="32"/>
    </row>
    <row r="315" spans="1:3">
      <c r="A315" s="64" t="s">
        <v>610</v>
      </c>
      <c r="B315" s="40">
        <v>514017</v>
      </c>
      <c r="C315" s="32"/>
    </row>
    <row r="316" spans="1:3">
      <c r="A316" s="64" t="s">
        <v>610</v>
      </c>
      <c r="B316" s="40">
        <v>514018</v>
      </c>
      <c r="C316" s="32"/>
    </row>
    <row r="317" spans="1:3" hidden="1">
      <c r="B317" s="40">
        <v>515000</v>
      </c>
      <c r="C317" s="32" t="s">
        <v>186</v>
      </c>
    </row>
    <row r="318" spans="1:3" hidden="1">
      <c r="B318" s="40">
        <v>516000</v>
      </c>
      <c r="C318" s="32" t="s">
        <v>187</v>
      </c>
    </row>
    <row r="319" spans="1:3" hidden="1">
      <c r="B319" s="60">
        <v>517000</v>
      </c>
      <c r="C319" s="32" t="s">
        <v>188</v>
      </c>
    </row>
    <row r="320" spans="1:3" hidden="1">
      <c r="B320" s="60">
        <v>517100</v>
      </c>
      <c r="C320" s="32" t="s">
        <v>189</v>
      </c>
    </row>
    <row r="321" spans="2:3" hidden="1">
      <c r="B321" s="60">
        <v>518000</v>
      </c>
      <c r="C321" s="32" t="s">
        <v>190</v>
      </c>
    </row>
    <row r="322" spans="2:3" hidden="1">
      <c r="B322" s="60">
        <v>518600</v>
      </c>
      <c r="C322" s="32" t="s">
        <v>191</v>
      </c>
    </row>
    <row r="323" spans="2:3" hidden="1">
      <c r="B323" s="40">
        <v>518700</v>
      </c>
      <c r="C323" s="32" t="s">
        <v>192</v>
      </c>
    </row>
    <row r="324" spans="2:3" hidden="1">
      <c r="B324" s="40">
        <v>519000</v>
      </c>
      <c r="C324" s="32" t="s">
        <v>193</v>
      </c>
    </row>
    <row r="325" spans="2:3" hidden="1">
      <c r="B325" s="40">
        <v>519800</v>
      </c>
      <c r="C325" s="32" t="s">
        <v>194</v>
      </c>
    </row>
    <row r="326" spans="2:3" hidden="1">
      <c r="B326" s="38"/>
      <c r="C326" s="39" t="s">
        <v>195</v>
      </c>
    </row>
    <row r="327" spans="2:3" hidden="1">
      <c r="B327" s="38"/>
      <c r="C327" s="39" t="s">
        <v>196</v>
      </c>
    </row>
    <row r="328" spans="2:3" hidden="1">
      <c r="B328" s="40">
        <v>531000</v>
      </c>
      <c r="C328" s="32" t="s">
        <v>197</v>
      </c>
    </row>
    <row r="329" spans="2:3" hidden="1">
      <c r="B329" s="40">
        <v>531100</v>
      </c>
      <c r="C329" s="32" t="s">
        <v>198</v>
      </c>
    </row>
    <row r="330" spans="2:3" hidden="1">
      <c r="B330" s="40">
        <v>531400</v>
      </c>
      <c r="C330" s="32" t="s">
        <v>199</v>
      </c>
    </row>
    <row r="331" spans="2:3" hidden="1">
      <c r="B331" s="40">
        <v>532000</v>
      </c>
      <c r="C331" s="32" t="s">
        <v>200</v>
      </c>
    </row>
    <row r="332" spans="2:3" hidden="1">
      <c r="B332" s="38"/>
      <c r="C332" s="39" t="s">
        <v>201</v>
      </c>
    </row>
    <row r="333" spans="2:3" hidden="1">
      <c r="B333" s="40">
        <v>541000</v>
      </c>
      <c r="C333" s="32" t="s">
        <v>202</v>
      </c>
    </row>
    <row r="334" spans="2:3" hidden="1">
      <c r="B334" s="40">
        <v>542000</v>
      </c>
      <c r="C334" s="32" t="s">
        <v>203</v>
      </c>
    </row>
    <row r="335" spans="2:3" hidden="1">
      <c r="B335" s="38"/>
      <c r="C335" s="39" t="s">
        <v>204</v>
      </c>
    </row>
    <row r="336" spans="2:3" hidden="1">
      <c r="B336" s="40">
        <v>581000</v>
      </c>
      <c r="C336" s="32" t="s">
        <v>205</v>
      </c>
    </row>
    <row r="337" spans="1:3" hidden="1">
      <c r="B337" s="38"/>
      <c r="C337" s="39" t="s">
        <v>206</v>
      </c>
    </row>
    <row r="338" spans="1:3" hidden="1">
      <c r="B338" s="40">
        <v>590000</v>
      </c>
      <c r="C338" s="32" t="s">
        <v>207</v>
      </c>
    </row>
    <row r="339" spans="1:3">
      <c r="A339" s="64" t="s">
        <v>610</v>
      </c>
      <c r="B339" s="37"/>
      <c r="C339" s="37" t="s">
        <v>487</v>
      </c>
    </row>
    <row r="340" spans="1:3">
      <c r="A340" s="64" t="s">
        <v>610</v>
      </c>
      <c r="B340" s="38"/>
      <c r="C340" s="39" t="s">
        <v>630</v>
      </c>
    </row>
    <row r="341" spans="1:3" hidden="1">
      <c r="B341" s="40">
        <v>601000</v>
      </c>
      <c r="C341" s="32" t="s">
        <v>208</v>
      </c>
    </row>
    <row r="342" spans="1:3" hidden="1">
      <c r="B342" s="40">
        <v>602000</v>
      </c>
      <c r="C342" s="32" t="s">
        <v>209</v>
      </c>
    </row>
    <row r="343" spans="1:3" hidden="1">
      <c r="B343" s="40">
        <f>LEFT(C343,4)*100</f>
        <v>602100</v>
      </c>
      <c r="C343" s="32" t="s">
        <v>210</v>
      </c>
    </row>
    <row r="344" spans="1:3" hidden="1">
      <c r="B344" s="40">
        <f>LEFT(C344,4)*100</f>
        <v>602200</v>
      </c>
      <c r="C344" s="32" t="s">
        <v>211</v>
      </c>
    </row>
    <row r="345" spans="1:3" hidden="1">
      <c r="B345" s="60">
        <f>LEFT(C345,5)*10</f>
        <v>602210</v>
      </c>
      <c r="C345" s="32" t="s">
        <v>212</v>
      </c>
    </row>
    <row r="346" spans="1:3" hidden="1">
      <c r="B346" s="60">
        <f>LEFT(C346,5)*10</f>
        <v>602220</v>
      </c>
      <c r="C346" s="32" t="s">
        <v>213</v>
      </c>
    </row>
    <row r="347" spans="1:3" hidden="1">
      <c r="B347" s="60">
        <f>LEFT(C347,5)*10</f>
        <v>602230</v>
      </c>
      <c r="C347" s="32" t="s">
        <v>214</v>
      </c>
    </row>
    <row r="348" spans="1:3" hidden="1">
      <c r="B348" s="60">
        <f>LEFT(C348,5)*10</f>
        <v>602240</v>
      </c>
      <c r="C348" s="32" t="s">
        <v>215</v>
      </c>
    </row>
    <row r="349" spans="1:3" hidden="1">
      <c r="B349" s="60">
        <f>LEFT(C349,5)*10</f>
        <v>602250</v>
      </c>
      <c r="C349" s="32" t="s">
        <v>216</v>
      </c>
    </row>
    <row r="350" spans="1:3" hidden="1">
      <c r="B350" s="60">
        <f>LEFT(C350,3)*1000</f>
        <v>603000</v>
      </c>
      <c r="C350" s="32" t="s">
        <v>217</v>
      </c>
    </row>
    <row r="351" spans="1:3" hidden="1">
      <c r="B351" s="60">
        <f>LEFT(C351,3)*1000</f>
        <v>604000</v>
      </c>
      <c r="C351" s="32" t="s">
        <v>218</v>
      </c>
    </row>
    <row r="352" spans="1:3">
      <c r="A352" s="64" t="s">
        <v>610</v>
      </c>
      <c r="B352" s="60">
        <f>LEFT(C352,3)*1000</f>
        <v>605000</v>
      </c>
      <c r="C352" s="32" t="s">
        <v>219</v>
      </c>
    </row>
    <row r="353" spans="2:3" hidden="1">
      <c r="B353" s="60">
        <f>LEFT(C353,3)*1000</f>
        <v>606000</v>
      </c>
      <c r="C353" s="32" t="s">
        <v>220</v>
      </c>
    </row>
    <row r="354" spans="2:3" hidden="1">
      <c r="B354" s="60">
        <f>LEFT(C354,4)*100</f>
        <v>606100</v>
      </c>
      <c r="C354" s="32" t="s">
        <v>221</v>
      </c>
    </row>
    <row r="355" spans="2:3" hidden="1">
      <c r="B355" s="60">
        <f>LEFT(C355,4)*100</f>
        <v>606300</v>
      </c>
      <c r="C355" s="32" t="s">
        <v>222</v>
      </c>
    </row>
    <row r="356" spans="2:3" hidden="1">
      <c r="B356" s="40">
        <f>LEFT(C356,4)*100</f>
        <v>606400</v>
      </c>
      <c r="C356" s="32" t="s">
        <v>223</v>
      </c>
    </row>
    <row r="357" spans="2:3" hidden="1">
      <c r="B357" s="40">
        <f>LEFT(C357,4)*100</f>
        <v>606500</v>
      </c>
      <c r="C357" s="32" t="s">
        <v>224</v>
      </c>
    </row>
    <row r="358" spans="2:3" hidden="1">
      <c r="B358" s="40">
        <f>LEFT(C358,4)*100</f>
        <v>606800</v>
      </c>
      <c r="C358" s="32" t="s">
        <v>225</v>
      </c>
    </row>
    <row r="359" spans="2:3" hidden="1">
      <c r="B359" s="40">
        <f>LEFT(C359,3)*1000</f>
        <v>607000</v>
      </c>
      <c r="C359" s="32" t="s">
        <v>226</v>
      </c>
    </row>
    <row r="360" spans="2:3" hidden="1">
      <c r="B360" s="40">
        <f>LEFT(C360,3)*1000</f>
        <v>608000</v>
      </c>
      <c r="C360" s="32" t="s">
        <v>227</v>
      </c>
    </row>
    <row r="361" spans="2:3" hidden="1">
      <c r="B361" s="40">
        <f>LEFT(C361,3)*1000</f>
        <v>609000</v>
      </c>
      <c r="C361" s="32" t="s">
        <v>228</v>
      </c>
    </row>
    <row r="362" spans="2:3" hidden="1">
      <c r="B362" s="43"/>
      <c r="C362" s="39" t="s">
        <v>229</v>
      </c>
    </row>
    <row r="363" spans="2:3" hidden="1">
      <c r="B363" s="38"/>
      <c r="C363" s="39" t="s">
        <v>230</v>
      </c>
    </row>
    <row r="364" spans="2:3" hidden="1">
      <c r="B364" s="40">
        <f>LEFT(C364,3)*1000</f>
        <v>611000</v>
      </c>
      <c r="C364" s="32" t="s">
        <v>231</v>
      </c>
    </row>
    <row r="365" spans="2:3" hidden="1">
      <c r="B365" s="40">
        <f>LEFT(C365,3)*1000</f>
        <v>612000</v>
      </c>
      <c r="C365" s="32" t="s">
        <v>232</v>
      </c>
    </row>
    <row r="366" spans="2:3" hidden="1">
      <c r="B366" s="40">
        <f>LEFT(C366,4)*100</f>
        <v>612200</v>
      </c>
      <c r="C366" s="32" t="s">
        <v>233</v>
      </c>
    </row>
    <row r="367" spans="2:3" hidden="1">
      <c r="B367" s="40">
        <f>LEFT(C367,4)*100</f>
        <v>612500</v>
      </c>
      <c r="C367" s="32" t="s">
        <v>234</v>
      </c>
    </row>
    <row r="368" spans="2:3" hidden="1">
      <c r="B368" s="40">
        <f>LEFT(C368,3)*1000</f>
        <v>613000</v>
      </c>
      <c r="C368" s="32" t="s">
        <v>235</v>
      </c>
    </row>
    <row r="369" spans="1:3" hidden="1">
      <c r="B369" s="40">
        <f>LEFT(C369,4)*100</f>
        <v>613200</v>
      </c>
      <c r="C369" s="32" t="s">
        <v>236</v>
      </c>
    </row>
    <row r="370" spans="1:3" hidden="1">
      <c r="B370" s="40">
        <f>LEFT(C370,4)*100</f>
        <v>613500</v>
      </c>
      <c r="C370" s="32" t="s">
        <v>237</v>
      </c>
    </row>
    <row r="371" spans="1:3" hidden="1">
      <c r="B371" s="40">
        <f>LEFT(C371,4)*100</f>
        <v>613600</v>
      </c>
      <c r="C371" s="32" t="s">
        <v>238</v>
      </c>
    </row>
    <row r="372" spans="1:3" hidden="1">
      <c r="B372" s="40">
        <f>LEFT(C372,3)*1000</f>
        <v>614000</v>
      </c>
      <c r="C372" s="32" t="s">
        <v>239</v>
      </c>
    </row>
    <row r="373" spans="1:3">
      <c r="A373" s="64" t="s">
        <v>610</v>
      </c>
      <c r="B373" s="40">
        <f>LEFT(C373,3)*1000</f>
        <v>615000</v>
      </c>
      <c r="C373" s="32" t="s">
        <v>648</v>
      </c>
    </row>
    <row r="374" spans="1:3">
      <c r="A374" s="64" t="s">
        <v>610</v>
      </c>
      <c r="B374" s="40">
        <f>LEFT(C374,4)*100</f>
        <v>615200</v>
      </c>
      <c r="C374" s="32" t="s">
        <v>626</v>
      </c>
    </row>
    <row r="375" spans="1:3" hidden="1">
      <c r="B375" s="40">
        <f>LEFT(C375,4)*100</f>
        <v>615500</v>
      </c>
      <c r="C375" s="32" t="s">
        <v>240</v>
      </c>
    </row>
    <row r="376" spans="1:3" hidden="1">
      <c r="B376" s="40">
        <f>LEFT(C376,4)*100</f>
        <v>615600</v>
      </c>
      <c r="C376" s="32" t="s">
        <v>241</v>
      </c>
    </row>
    <row r="377" spans="1:3" hidden="1">
      <c r="B377" s="40">
        <f>LEFT(C377,3)*1000</f>
        <v>616000</v>
      </c>
      <c r="C377" s="32" t="s">
        <v>242</v>
      </c>
    </row>
    <row r="378" spans="1:3">
      <c r="A378" s="64" t="s">
        <v>610</v>
      </c>
      <c r="B378" s="60">
        <v>616100</v>
      </c>
      <c r="C378" s="32" t="s">
        <v>627</v>
      </c>
    </row>
    <row r="379" spans="1:3" hidden="1">
      <c r="B379" s="40">
        <f>LEFT(C379,4)*100</f>
        <v>616200</v>
      </c>
      <c r="C379" s="32" t="s">
        <v>243</v>
      </c>
    </row>
    <row r="380" spans="1:3" hidden="1">
      <c r="B380" s="40">
        <f>LEFT(C380,4)*100</f>
        <v>616300</v>
      </c>
      <c r="C380" s="32" t="s">
        <v>244</v>
      </c>
    </row>
    <row r="381" spans="1:3" hidden="1">
      <c r="B381" s="40">
        <f>LEFT(C381,4)*100</f>
        <v>616400</v>
      </c>
      <c r="C381" s="32" t="s">
        <v>245</v>
      </c>
    </row>
    <row r="382" spans="1:3" hidden="1">
      <c r="B382" s="40">
        <f>LEFT(C382,4)*100</f>
        <v>616500</v>
      </c>
      <c r="C382" s="32" t="s">
        <v>246</v>
      </c>
    </row>
    <row r="383" spans="1:3" hidden="1">
      <c r="B383" s="40">
        <f>LEFT(C383,4)*100</f>
        <v>616800</v>
      </c>
      <c r="C383" s="32" t="s">
        <v>247</v>
      </c>
    </row>
    <row r="384" spans="1:3" hidden="1">
      <c r="B384" s="40">
        <f>LEFT(C384,3)*1000</f>
        <v>617000</v>
      </c>
      <c r="C384" s="32" t="s">
        <v>248</v>
      </c>
    </row>
    <row r="385" spans="1:3" hidden="1">
      <c r="B385" s="40">
        <f>LEFT(C385,3)*1000</f>
        <v>618000</v>
      </c>
      <c r="C385" s="32" t="s">
        <v>249</v>
      </c>
    </row>
    <row r="386" spans="1:3" hidden="1">
      <c r="B386" s="40">
        <f>LEFT(C386,4)*100</f>
        <v>618100</v>
      </c>
      <c r="C386" s="32" t="s">
        <v>250</v>
      </c>
    </row>
    <row r="387" spans="1:3" hidden="1">
      <c r="B387" s="40">
        <f>LEFT(C387,4)*100</f>
        <v>618300</v>
      </c>
      <c r="C387" s="32" t="s">
        <v>251</v>
      </c>
    </row>
    <row r="388" spans="1:3" hidden="1">
      <c r="B388" s="60">
        <f>LEFT(C388,4)*100</f>
        <v>618500</v>
      </c>
      <c r="C388" s="32" t="s">
        <v>252</v>
      </c>
    </row>
    <row r="389" spans="1:3" hidden="1">
      <c r="B389" s="40">
        <f>LEFT(C389,3)*1000</f>
        <v>619000</v>
      </c>
      <c r="C389" s="32" t="s">
        <v>253</v>
      </c>
    </row>
    <row r="390" spans="1:3">
      <c r="A390" s="64" t="s">
        <v>610</v>
      </c>
      <c r="B390" s="38"/>
      <c r="C390" s="39" t="s">
        <v>254</v>
      </c>
    </row>
    <row r="391" spans="1:3" hidden="1">
      <c r="B391" s="40">
        <f>LEFT(C391,3)*1000</f>
        <v>621000</v>
      </c>
      <c r="C391" s="32" t="s">
        <v>255</v>
      </c>
    </row>
    <row r="392" spans="1:3" hidden="1">
      <c r="B392" s="40">
        <f>LEFT(C392,4)*100</f>
        <v>621100</v>
      </c>
      <c r="C392" s="32" t="s">
        <v>256</v>
      </c>
    </row>
    <row r="393" spans="1:3" hidden="1">
      <c r="B393" s="40">
        <f>LEFT(C393,4)*100</f>
        <v>621400</v>
      </c>
      <c r="C393" s="32" t="s">
        <v>257</v>
      </c>
    </row>
    <row r="394" spans="1:3" hidden="1">
      <c r="B394" s="40">
        <f>LEFT(C394,3)*1000</f>
        <v>622000</v>
      </c>
      <c r="C394" s="32" t="s">
        <v>258</v>
      </c>
    </row>
    <row r="395" spans="1:3" hidden="1">
      <c r="B395" s="40">
        <f>LEFT(C395,4)*100</f>
        <v>622100</v>
      </c>
      <c r="C395" s="32" t="s">
        <v>259</v>
      </c>
    </row>
    <row r="396" spans="1:3" hidden="1">
      <c r="B396" s="40">
        <f>LEFT(C396,4)*100</f>
        <v>622200</v>
      </c>
      <c r="C396" s="32" t="s">
        <v>260</v>
      </c>
    </row>
    <row r="397" spans="1:3" hidden="1">
      <c r="B397" s="40">
        <f>LEFT(C397,4)*100</f>
        <v>622600</v>
      </c>
      <c r="C397" s="32" t="s">
        <v>261</v>
      </c>
    </row>
    <row r="398" spans="1:3" hidden="1">
      <c r="B398" s="40">
        <f>LEFT(C398,4)*100</f>
        <v>622700</v>
      </c>
      <c r="C398" s="32" t="s">
        <v>262</v>
      </c>
    </row>
    <row r="399" spans="1:3" hidden="1">
      <c r="B399" s="40">
        <f>LEFT(C399,4)*100</f>
        <v>622800</v>
      </c>
      <c r="C399" s="32" t="s">
        <v>263</v>
      </c>
    </row>
    <row r="400" spans="1:3" hidden="1">
      <c r="B400" s="40">
        <f>LEFT(C400,3)*1000</f>
        <v>623000</v>
      </c>
      <c r="C400" s="32" t="s">
        <v>264</v>
      </c>
    </row>
    <row r="401" spans="1:3" hidden="1">
      <c r="B401" s="40">
        <f t="shared" ref="B401:B407" si="0">LEFT(C401,4)*100</f>
        <v>623100</v>
      </c>
      <c r="C401" s="32" t="s">
        <v>265</v>
      </c>
    </row>
    <row r="402" spans="1:3" hidden="1">
      <c r="B402" s="40">
        <f t="shared" si="0"/>
        <v>623200</v>
      </c>
      <c r="C402" s="32" t="s">
        <v>266</v>
      </c>
    </row>
    <row r="403" spans="1:3" hidden="1">
      <c r="B403" s="40">
        <f t="shared" si="0"/>
        <v>623300</v>
      </c>
      <c r="C403" s="32" t="s">
        <v>267</v>
      </c>
    </row>
    <row r="404" spans="1:3" hidden="1">
      <c r="B404" s="40">
        <f t="shared" si="0"/>
        <v>623400</v>
      </c>
      <c r="C404" s="32" t="s">
        <v>268</v>
      </c>
    </row>
    <row r="405" spans="1:3" hidden="1">
      <c r="B405" s="40">
        <f t="shared" si="0"/>
        <v>623600</v>
      </c>
      <c r="C405" s="32" t="s">
        <v>269</v>
      </c>
    </row>
    <row r="406" spans="1:3" hidden="1">
      <c r="B406" s="40">
        <f t="shared" si="0"/>
        <v>623700</v>
      </c>
      <c r="C406" s="32" t="s">
        <v>270</v>
      </c>
    </row>
    <row r="407" spans="1:3" hidden="1">
      <c r="B407" s="40">
        <f t="shared" si="0"/>
        <v>623800</v>
      </c>
      <c r="C407" s="32" t="s">
        <v>271</v>
      </c>
    </row>
    <row r="408" spans="1:3" hidden="1">
      <c r="B408" s="40">
        <f>LEFT(C408,3)*1000</f>
        <v>624000</v>
      </c>
      <c r="C408" s="32" t="s">
        <v>272</v>
      </c>
    </row>
    <row r="409" spans="1:3" hidden="1">
      <c r="B409" s="40">
        <f>LEFT(C409,3)*1000</f>
        <v>625000</v>
      </c>
      <c r="C409" s="32" t="s">
        <v>273</v>
      </c>
    </row>
    <row r="410" spans="1:3" hidden="1">
      <c r="B410" s="40">
        <f>LEFT(C410,4)*100</f>
        <v>625100</v>
      </c>
      <c r="C410" s="32" t="s">
        <v>274</v>
      </c>
    </row>
    <row r="411" spans="1:3" hidden="1">
      <c r="B411" s="40">
        <f>LEFT(C411,4)*100</f>
        <v>625500</v>
      </c>
      <c r="C411" s="32" t="s">
        <v>275</v>
      </c>
    </row>
    <row r="412" spans="1:3" hidden="1">
      <c r="B412" s="40">
        <f>LEFT(C412,4)*100</f>
        <v>625600</v>
      </c>
      <c r="C412" s="32" t="s">
        <v>276</v>
      </c>
    </row>
    <row r="413" spans="1:3" hidden="1">
      <c r="B413" s="60">
        <f>LEFT(C413,4)*100</f>
        <v>625700</v>
      </c>
      <c r="C413" s="32" t="s">
        <v>277</v>
      </c>
    </row>
    <row r="414" spans="1:3">
      <c r="A414" s="64" t="s">
        <v>610</v>
      </c>
      <c r="B414" s="60">
        <f>LEFT(C414,3)*1000</f>
        <v>626000</v>
      </c>
      <c r="C414" s="32" t="s">
        <v>278</v>
      </c>
    </row>
    <row r="415" spans="1:3" hidden="1">
      <c r="B415" s="60">
        <f>LEFT(C415,4)*100</f>
        <v>626100</v>
      </c>
      <c r="C415" s="32" t="s">
        <v>279</v>
      </c>
    </row>
    <row r="416" spans="1:3">
      <c r="A416" s="64" t="s">
        <v>610</v>
      </c>
      <c r="B416" s="60">
        <f>LEFT(C416,4)*100</f>
        <v>626300</v>
      </c>
      <c r="C416" s="32" t="s">
        <v>280</v>
      </c>
    </row>
    <row r="417" spans="1:3" hidden="1">
      <c r="B417" s="60">
        <f>LEFT(C417,4)*100</f>
        <v>626500</v>
      </c>
      <c r="C417" s="32" t="s">
        <v>281</v>
      </c>
    </row>
    <row r="418" spans="1:3">
      <c r="A418" s="64" t="s">
        <v>610</v>
      </c>
      <c r="B418" s="60">
        <f>LEFT(C418,3)*1000</f>
        <v>627000</v>
      </c>
      <c r="C418" s="32" t="s">
        <v>282</v>
      </c>
    </row>
    <row r="419" spans="1:3" hidden="1">
      <c r="B419" s="40">
        <f>LEFT(C419,3)*1000</f>
        <v>628000</v>
      </c>
      <c r="C419" s="32" t="s">
        <v>283</v>
      </c>
    </row>
    <row r="420" spans="1:3" hidden="1">
      <c r="B420" s="40">
        <f>LEFT(C420,4)*100</f>
        <v>628100</v>
      </c>
      <c r="C420" s="32" t="s">
        <v>284</v>
      </c>
    </row>
    <row r="421" spans="1:3" hidden="1">
      <c r="B421" s="40">
        <f>LEFT(C421,4)*100</f>
        <v>628400</v>
      </c>
      <c r="C421" s="32" t="s">
        <v>285</v>
      </c>
    </row>
    <row r="422" spans="1:3" hidden="1">
      <c r="B422" s="40">
        <f>LEFT(C422,3)*1000</f>
        <v>629000</v>
      </c>
      <c r="C422" s="32" t="s">
        <v>286</v>
      </c>
    </row>
    <row r="423" spans="1:3" hidden="1">
      <c r="B423" s="38"/>
      <c r="C423" s="39" t="s">
        <v>287</v>
      </c>
    </row>
    <row r="424" spans="1:3" hidden="1">
      <c r="B424" s="40">
        <f>LEFT(C424,3)*1000</f>
        <v>631000</v>
      </c>
      <c r="C424" s="32" t="s">
        <v>288</v>
      </c>
    </row>
    <row r="425" spans="1:3" hidden="1">
      <c r="B425" s="40">
        <f>LEFT(C425,4)*100</f>
        <v>631100</v>
      </c>
      <c r="C425" s="32" t="s">
        <v>289</v>
      </c>
    </row>
    <row r="426" spans="1:3" hidden="1">
      <c r="B426" s="40">
        <f>LEFT(C426,4)*100</f>
        <v>631200</v>
      </c>
      <c r="C426" s="32" t="s">
        <v>290</v>
      </c>
    </row>
    <row r="427" spans="1:3" hidden="1">
      <c r="B427" s="40">
        <f>LEFT(C427,4)*100</f>
        <v>631300</v>
      </c>
      <c r="C427" s="32" t="s">
        <v>291</v>
      </c>
    </row>
    <row r="428" spans="1:3" hidden="1">
      <c r="B428" s="40">
        <f>LEFT(C428,4)*100</f>
        <v>631400</v>
      </c>
      <c r="C428" s="32" t="s">
        <v>292</v>
      </c>
    </row>
    <row r="429" spans="1:3" hidden="1">
      <c r="B429" s="40">
        <f>LEFT(C429,4)*100</f>
        <v>631800</v>
      </c>
      <c r="C429" s="32" t="s">
        <v>293</v>
      </c>
    </row>
    <row r="430" spans="1:3" hidden="1">
      <c r="B430" s="40">
        <f>LEFT(C430,3)*1000</f>
        <v>633000</v>
      </c>
      <c r="C430" s="32" t="s">
        <v>294</v>
      </c>
    </row>
    <row r="431" spans="1:3" hidden="1">
      <c r="B431" s="40">
        <f t="shared" ref="B431:B436" si="1">LEFT(C431,4)*100</f>
        <v>633100</v>
      </c>
      <c r="C431" s="32" t="s">
        <v>295</v>
      </c>
    </row>
    <row r="432" spans="1:3" hidden="1">
      <c r="B432" s="40">
        <f t="shared" si="1"/>
        <v>633200</v>
      </c>
      <c r="C432" s="32" t="s">
        <v>296</v>
      </c>
    </row>
    <row r="433" spans="2:3" hidden="1">
      <c r="B433" s="40">
        <f t="shared" si="1"/>
        <v>633300</v>
      </c>
      <c r="C433" s="32" t="s">
        <v>297</v>
      </c>
    </row>
    <row r="434" spans="2:3" hidden="1">
      <c r="B434" s="40">
        <f t="shared" si="1"/>
        <v>633400</v>
      </c>
      <c r="C434" s="32" t="s">
        <v>298</v>
      </c>
    </row>
    <row r="435" spans="2:3" hidden="1">
      <c r="B435" s="40">
        <f t="shared" si="1"/>
        <v>633500</v>
      </c>
      <c r="C435" s="32" t="s">
        <v>299</v>
      </c>
    </row>
    <row r="436" spans="2:3" hidden="1">
      <c r="B436" s="40">
        <f t="shared" si="1"/>
        <v>633800</v>
      </c>
      <c r="C436" s="32" t="s">
        <v>300</v>
      </c>
    </row>
    <row r="437" spans="2:3" hidden="1">
      <c r="B437" s="40">
        <f>LEFT(C437,3)*1000</f>
        <v>635000</v>
      </c>
      <c r="C437" s="32" t="s">
        <v>301</v>
      </c>
    </row>
    <row r="438" spans="2:3" hidden="1">
      <c r="B438" s="40">
        <f>LEFT(C438,4)*100</f>
        <v>635100</v>
      </c>
      <c r="C438" s="32" t="s">
        <v>302</v>
      </c>
    </row>
    <row r="439" spans="2:3" hidden="1">
      <c r="B439" s="40">
        <v>635110</v>
      </c>
      <c r="C439" s="32" t="s">
        <v>303</v>
      </c>
    </row>
    <row r="440" spans="2:3" hidden="1">
      <c r="B440" s="40">
        <v>625120</v>
      </c>
      <c r="C440" s="32" t="s">
        <v>304</v>
      </c>
    </row>
    <row r="441" spans="2:3" hidden="1">
      <c r="B441" s="40">
        <v>635130</v>
      </c>
      <c r="C441" s="32" t="s">
        <v>305</v>
      </c>
    </row>
    <row r="442" spans="2:3" hidden="1">
      <c r="B442" s="40">
        <v>635180</v>
      </c>
      <c r="C442" s="32" t="s">
        <v>306</v>
      </c>
    </row>
    <row r="443" spans="2:3" hidden="1">
      <c r="B443" s="40">
        <f>LEFT(C443,4)*100</f>
        <v>635200</v>
      </c>
      <c r="C443" s="32" t="s">
        <v>307</v>
      </c>
    </row>
    <row r="444" spans="2:3" hidden="1">
      <c r="B444" s="40">
        <f>LEFT(C444,4)*100</f>
        <v>635300</v>
      </c>
      <c r="C444" s="32" t="s">
        <v>308</v>
      </c>
    </row>
    <row r="445" spans="2:3" hidden="1">
      <c r="B445" s="40">
        <f>LEFT(C445,4)*100</f>
        <v>635400</v>
      </c>
      <c r="C445" s="32" t="s">
        <v>309</v>
      </c>
    </row>
    <row r="446" spans="2:3" hidden="1">
      <c r="B446" s="40">
        <v>635410</v>
      </c>
      <c r="C446" s="32" t="s">
        <v>310</v>
      </c>
    </row>
    <row r="447" spans="2:3" hidden="1">
      <c r="B447" s="40">
        <f>LEFT(C447,4)*100</f>
        <v>635800</v>
      </c>
      <c r="C447" s="32" t="s">
        <v>311</v>
      </c>
    </row>
    <row r="448" spans="2:3" hidden="1">
      <c r="B448" s="40">
        <f>LEFT(C448,3)*1000</f>
        <v>637000</v>
      </c>
      <c r="C448" s="32" t="s">
        <v>312</v>
      </c>
    </row>
    <row r="449" spans="2:3" hidden="1">
      <c r="B449" s="38"/>
      <c r="C449" s="39" t="s">
        <v>313</v>
      </c>
    </row>
    <row r="450" spans="2:3" hidden="1">
      <c r="B450" s="40">
        <f>LEFT(C450,3)*1000</f>
        <v>641000</v>
      </c>
      <c r="C450" s="32" t="s">
        <v>314</v>
      </c>
    </row>
    <row r="451" spans="2:3" hidden="1">
      <c r="B451" s="60">
        <f>LEFT(C451,4)*100</f>
        <v>641100</v>
      </c>
      <c r="C451" s="32" t="s">
        <v>315</v>
      </c>
    </row>
    <row r="452" spans="2:3" hidden="1">
      <c r="B452" s="40">
        <f>LEFT(C452,4)*100</f>
        <v>641200</v>
      </c>
      <c r="C452" s="32" t="s">
        <v>316</v>
      </c>
    </row>
    <row r="453" spans="2:3" hidden="1">
      <c r="B453" s="40">
        <f>LEFT(C453,4)*100</f>
        <v>641300</v>
      </c>
      <c r="C453" s="32" t="s">
        <v>317</v>
      </c>
    </row>
    <row r="454" spans="2:3" hidden="1">
      <c r="B454" s="40">
        <f>LEFT(C454,4)*100</f>
        <v>641400</v>
      </c>
      <c r="C454" s="32" t="s">
        <v>318</v>
      </c>
    </row>
    <row r="455" spans="2:3" hidden="1">
      <c r="B455" s="40">
        <f>LEFT(C455,4)*100</f>
        <v>641500</v>
      </c>
      <c r="C455" s="32" t="s">
        <v>319</v>
      </c>
    </row>
    <row r="456" spans="2:3" hidden="1">
      <c r="B456" s="40">
        <f>LEFT(C456,3)*1000</f>
        <v>645000</v>
      </c>
      <c r="C456" s="32" t="s">
        <v>320</v>
      </c>
    </row>
    <row r="457" spans="2:3" hidden="1">
      <c r="B457" s="60">
        <f>LEFT(C457,4)*100</f>
        <v>645100</v>
      </c>
      <c r="C457" s="32" t="s">
        <v>321</v>
      </c>
    </row>
    <row r="458" spans="2:3" hidden="1">
      <c r="B458" s="40">
        <f>LEFT(C458,4)*100</f>
        <v>645200</v>
      </c>
      <c r="C458" s="32" t="s">
        <v>322</v>
      </c>
    </row>
    <row r="459" spans="2:3" hidden="1">
      <c r="B459" s="40">
        <f>LEFT(C459,4)*100</f>
        <v>645300</v>
      </c>
      <c r="C459" s="32" t="s">
        <v>323</v>
      </c>
    </row>
    <row r="460" spans="2:3" hidden="1">
      <c r="B460" s="40">
        <f>LEFT(C460,4)*100</f>
        <v>645400</v>
      </c>
      <c r="C460" s="32" t="s">
        <v>324</v>
      </c>
    </row>
    <row r="461" spans="2:3" hidden="1">
      <c r="B461" s="40">
        <f>LEFT(C461,4)*100</f>
        <v>645800</v>
      </c>
      <c r="C461" s="32" t="s">
        <v>325</v>
      </c>
    </row>
    <row r="462" spans="2:3" hidden="1">
      <c r="B462" s="40">
        <f>LEFT(C462,3)*1000</f>
        <v>647000</v>
      </c>
      <c r="C462" s="32" t="s">
        <v>326</v>
      </c>
    </row>
    <row r="463" spans="2:3" hidden="1">
      <c r="B463" s="40">
        <f>LEFT(C463,4)*100</f>
        <v>647100</v>
      </c>
      <c r="C463" s="32" t="s">
        <v>327</v>
      </c>
    </row>
    <row r="464" spans="2:3" hidden="1">
      <c r="B464" s="40">
        <f>LEFT(C464,4)*100</f>
        <v>647200</v>
      </c>
      <c r="C464" s="32" t="s">
        <v>328</v>
      </c>
    </row>
    <row r="465" spans="2:3" hidden="1">
      <c r="B465" s="40">
        <f>LEFT(C465,4)*100</f>
        <v>647300</v>
      </c>
      <c r="C465" s="32" t="s">
        <v>329</v>
      </c>
    </row>
    <row r="466" spans="2:3" hidden="1">
      <c r="B466" s="40">
        <f>LEFT(C466,4)*100</f>
        <v>647400</v>
      </c>
      <c r="C466" s="32" t="s">
        <v>330</v>
      </c>
    </row>
    <row r="467" spans="2:3" hidden="1">
      <c r="B467" s="40">
        <f>LEFT(C467,4)*100</f>
        <v>647500</v>
      </c>
      <c r="C467" s="32" t="s">
        <v>331</v>
      </c>
    </row>
    <row r="468" spans="2:3" hidden="1">
      <c r="B468" s="40">
        <f>LEFT(C468,3)*1000</f>
        <v>648000</v>
      </c>
      <c r="C468" s="32" t="s">
        <v>332</v>
      </c>
    </row>
    <row r="469" spans="2:3" hidden="1">
      <c r="B469" s="38"/>
      <c r="C469" s="39" t="s">
        <v>333</v>
      </c>
    </row>
    <row r="470" spans="2:3" hidden="1">
      <c r="B470" s="40">
        <f>LEFT(C470,3)*1000</f>
        <v>651000</v>
      </c>
      <c r="C470" s="32" t="s">
        <v>334</v>
      </c>
    </row>
    <row r="471" spans="2:3" hidden="1">
      <c r="B471" s="40">
        <f>LEFT(C471,4)*100</f>
        <v>651100</v>
      </c>
      <c r="C471" s="32" t="s">
        <v>335</v>
      </c>
    </row>
    <row r="472" spans="2:3" hidden="1">
      <c r="B472" s="40">
        <f>LEFT(C472,4)*100</f>
        <v>651600</v>
      </c>
      <c r="C472" s="32" t="s">
        <v>336</v>
      </c>
    </row>
    <row r="473" spans="2:3" hidden="1">
      <c r="B473" s="40">
        <f>LEFT(C473,4)*100</f>
        <v>651800</v>
      </c>
      <c r="C473" s="32" t="s">
        <v>337</v>
      </c>
    </row>
    <row r="474" spans="2:3" hidden="1">
      <c r="B474" s="40">
        <f>LEFT(C474,3)*1000</f>
        <v>654000</v>
      </c>
      <c r="C474" s="32" t="s">
        <v>338</v>
      </c>
    </row>
    <row r="475" spans="2:3" hidden="1">
      <c r="B475" s="40">
        <f>LEFT(C475,4)*100</f>
        <v>654100</v>
      </c>
      <c r="C475" s="32" t="s">
        <v>339</v>
      </c>
    </row>
    <row r="476" spans="2:3" hidden="1">
      <c r="B476" s="40">
        <f>LEFT(C476,4)*100</f>
        <v>654400</v>
      </c>
      <c r="C476" s="32" t="s">
        <v>340</v>
      </c>
    </row>
    <row r="477" spans="2:3" hidden="1">
      <c r="B477" s="40">
        <f>LEFT(C477,3)*1000</f>
        <v>655000</v>
      </c>
      <c r="C477" s="32" t="s">
        <v>341</v>
      </c>
    </row>
    <row r="478" spans="2:3" hidden="1">
      <c r="B478" s="40">
        <f>LEFT(C478,3)*1000</f>
        <v>657000</v>
      </c>
      <c r="C478" s="32" t="s">
        <v>342</v>
      </c>
    </row>
    <row r="479" spans="2:3" hidden="1">
      <c r="B479" s="40">
        <f>LEFT(C479,4)*100</f>
        <v>657100</v>
      </c>
      <c r="C479" s="32" t="s">
        <v>343</v>
      </c>
    </row>
    <row r="480" spans="2:3" hidden="1">
      <c r="B480" s="40">
        <f>LEFT(C480,3)*1000</f>
        <v>658000</v>
      </c>
      <c r="C480" s="32" t="s">
        <v>344</v>
      </c>
    </row>
    <row r="481" spans="1:3" hidden="1">
      <c r="B481" s="40">
        <f>LEFT(C481,4)*100</f>
        <v>658600</v>
      </c>
      <c r="C481" s="32" t="s">
        <v>345</v>
      </c>
    </row>
    <row r="482" spans="1:3" hidden="1">
      <c r="B482" s="38"/>
      <c r="C482" s="39" t="s">
        <v>346</v>
      </c>
    </row>
    <row r="483" spans="1:3" hidden="1">
      <c r="B483" s="40">
        <f>LEFT(C483,3)*1000</f>
        <v>661000</v>
      </c>
      <c r="C483" s="32" t="s">
        <v>347</v>
      </c>
    </row>
    <row r="484" spans="1:3" hidden="1">
      <c r="B484" s="40">
        <f>LEFT(C484,4)*100</f>
        <v>661100</v>
      </c>
      <c r="C484" s="32" t="s">
        <v>348</v>
      </c>
    </row>
    <row r="485" spans="1:3" hidden="1">
      <c r="B485" s="40">
        <f>LEFT(C485,4)*100</f>
        <v>661600</v>
      </c>
      <c r="C485" s="32" t="s">
        <v>349</v>
      </c>
    </row>
    <row r="486" spans="1:3" hidden="1">
      <c r="B486" s="40">
        <f>LEFT(C486,4)*100</f>
        <v>661800</v>
      </c>
      <c r="C486" s="32" t="s">
        <v>350</v>
      </c>
    </row>
    <row r="487" spans="1:3" hidden="1">
      <c r="B487" s="40">
        <f>LEFT(C487,3)*1000</f>
        <v>664000</v>
      </c>
      <c r="C487" s="32" t="s">
        <v>351</v>
      </c>
    </row>
    <row r="488" spans="1:3" hidden="1">
      <c r="B488" s="40">
        <f>LEFT(C488,3)*1000</f>
        <v>665000</v>
      </c>
      <c r="C488" s="32" t="s">
        <v>352</v>
      </c>
    </row>
    <row r="489" spans="1:3" hidden="1">
      <c r="B489" s="40">
        <f>LEFT(C489,3)*1000</f>
        <v>666000</v>
      </c>
      <c r="C489" s="32" t="s">
        <v>353</v>
      </c>
    </row>
    <row r="490" spans="1:3" hidden="1">
      <c r="B490" s="40">
        <f>LEFT(C490,3)*1000</f>
        <v>667000</v>
      </c>
      <c r="C490" s="32" t="s">
        <v>354</v>
      </c>
    </row>
    <row r="491" spans="1:3" hidden="1">
      <c r="B491" s="40">
        <f>LEFT(C491,3)*1000</f>
        <v>668000</v>
      </c>
      <c r="C491" s="32" t="s">
        <v>355</v>
      </c>
    </row>
    <row r="492" spans="1:3">
      <c r="A492" s="64" t="s">
        <v>610</v>
      </c>
      <c r="B492" s="38"/>
      <c r="C492" s="39" t="s">
        <v>356</v>
      </c>
    </row>
    <row r="493" spans="1:3" hidden="1">
      <c r="B493" s="40">
        <f>LEFT(C493,3)*1000</f>
        <v>671000</v>
      </c>
      <c r="C493" s="32" t="s">
        <v>357</v>
      </c>
    </row>
    <row r="494" spans="1:3" hidden="1">
      <c r="B494" s="40">
        <f t="shared" ref="B494:B500" si="2">LEFT(C494,4)*100</f>
        <v>671100</v>
      </c>
      <c r="C494" s="32" t="s">
        <v>358</v>
      </c>
    </row>
    <row r="495" spans="1:3" hidden="1">
      <c r="B495" s="40">
        <f t="shared" si="2"/>
        <v>671200</v>
      </c>
      <c r="C495" s="32" t="s">
        <v>359</v>
      </c>
    </row>
    <row r="496" spans="1:3" hidden="1">
      <c r="B496" s="60">
        <f t="shared" si="2"/>
        <v>671300</v>
      </c>
      <c r="C496" s="32" t="s">
        <v>360</v>
      </c>
    </row>
    <row r="497" spans="1:3" hidden="1">
      <c r="B497" s="40">
        <f t="shared" si="2"/>
        <v>671400</v>
      </c>
      <c r="C497" s="32" t="s">
        <v>361</v>
      </c>
    </row>
    <row r="498" spans="1:3" hidden="1">
      <c r="B498" s="40">
        <f t="shared" si="2"/>
        <v>671500</v>
      </c>
      <c r="C498" s="32" t="s">
        <v>362</v>
      </c>
    </row>
    <row r="499" spans="1:3" hidden="1">
      <c r="B499" s="40">
        <f t="shared" si="2"/>
        <v>671700</v>
      </c>
      <c r="C499" s="32" t="s">
        <v>363</v>
      </c>
    </row>
    <row r="500" spans="1:3" hidden="1">
      <c r="B500" s="40">
        <f t="shared" si="2"/>
        <v>671800</v>
      </c>
      <c r="C500" s="32" t="s">
        <v>364</v>
      </c>
    </row>
    <row r="501" spans="1:3" hidden="1">
      <c r="B501" s="40">
        <f>LEFT(C501,3)*1000</f>
        <v>672000</v>
      </c>
      <c r="C501" s="32" t="s">
        <v>365</v>
      </c>
    </row>
    <row r="502" spans="1:3" hidden="1">
      <c r="B502" s="40">
        <f>LEFT(C502,3)*1000</f>
        <v>675000</v>
      </c>
      <c r="C502" s="32" t="s">
        <v>366</v>
      </c>
    </row>
    <row r="503" spans="1:3" hidden="1">
      <c r="B503" s="40">
        <f>LEFT(C503,4)*100</f>
        <v>675100</v>
      </c>
      <c r="C503" s="32" t="s">
        <v>367</v>
      </c>
    </row>
    <row r="504" spans="1:3" hidden="1">
      <c r="B504" s="40">
        <f>LEFT(C504,4)*100</f>
        <v>675200</v>
      </c>
      <c r="C504" s="32" t="s">
        <v>368</v>
      </c>
    </row>
    <row r="505" spans="1:3" hidden="1">
      <c r="B505" s="40">
        <f>LEFT(C505,4)*100</f>
        <v>675600</v>
      </c>
      <c r="C505" s="32" t="s">
        <v>369</v>
      </c>
    </row>
    <row r="506" spans="1:3" hidden="1">
      <c r="B506" s="40">
        <f>LEFT(C506,4)*100</f>
        <v>675800</v>
      </c>
      <c r="C506" s="32" t="s">
        <v>370</v>
      </c>
    </row>
    <row r="507" spans="1:3">
      <c r="A507" s="64" t="s">
        <v>610</v>
      </c>
      <c r="B507" s="40">
        <f>LEFT(C507,3)*1000</f>
        <v>678000</v>
      </c>
      <c r="C507" s="32" t="s">
        <v>371</v>
      </c>
    </row>
    <row r="508" spans="1:3" hidden="1">
      <c r="B508" s="40">
        <f>LEFT(C508,4)*100</f>
        <v>678100</v>
      </c>
      <c r="C508" s="32" t="s">
        <v>372</v>
      </c>
    </row>
    <row r="509" spans="1:3" hidden="1">
      <c r="B509" s="40">
        <f>LEFT(C509,4)*100</f>
        <v>678800</v>
      </c>
      <c r="C509" s="32" t="s">
        <v>373</v>
      </c>
    </row>
    <row r="510" spans="1:3" hidden="1">
      <c r="B510" s="38"/>
      <c r="C510" s="39" t="s">
        <v>374</v>
      </c>
    </row>
    <row r="511" spans="1:3" hidden="1">
      <c r="B511" s="40">
        <f>LEFT(C511,3)*1000</f>
        <v>681000</v>
      </c>
      <c r="C511" s="32" t="s">
        <v>375</v>
      </c>
    </row>
    <row r="512" spans="1:3" hidden="1">
      <c r="B512" s="40">
        <f>LEFT(C512,4)*100</f>
        <v>681100</v>
      </c>
      <c r="C512" s="32" t="s">
        <v>376</v>
      </c>
    </row>
    <row r="513" spans="2:3" hidden="1">
      <c r="B513" s="40">
        <v>681110</v>
      </c>
      <c r="C513" s="32" t="s">
        <v>377</v>
      </c>
    </row>
    <row r="514" spans="2:3" hidden="1">
      <c r="B514" s="40">
        <v>681120</v>
      </c>
      <c r="C514" s="32" t="s">
        <v>378</v>
      </c>
    </row>
    <row r="515" spans="2:3" hidden="1">
      <c r="B515" s="40">
        <f>LEFT(C515,4)*100</f>
        <v>681200</v>
      </c>
      <c r="C515" s="32" t="s">
        <v>379</v>
      </c>
    </row>
    <row r="516" spans="2:3" hidden="1">
      <c r="B516" s="40">
        <f>LEFT(C516,4)*100</f>
        <v>681500</v>
      </c>
      <c r="C516" s="32" t="s">
        <v>380</v>
      </c>
    </row>
    <row r="517" spans="2:3" hidden="1">
      <c r="B517" s="40">
        <f>LEFT(C517,4)*100</f>
        <v>681600</v>
      </c>
      <c r="C517" s="32" t="s">
        <v>381</v>
      </c>
    </row>
    <row r="518" spans="2:3" hidden="1">
      <c r="B518" s="40">
        <v>681610</v>
      </c>
      <c r="C518" s="32" t="s">
        <v>382</v>
      </c>
    </row>
    <row r="519" spans="2:3" hidden="1">
      <c r="B519" s="40">
        <v>681620</v>
      </c>
      <c r="C519" s="32" t="s">
        <v>383</v>
      </c>
    </row>
    <row r="520" spans="2:3" hidden="1">
      <c r="B520" s="40">
        <f>LEFT(C520,4)*100</f>
        <v>681700</v>
      </c>
      <c r="C520" s="32" t="s">
        <v>384</v>
      </c>
    </row>
    <row r="521" spans="2:3" hidden="1">
      <c r="B521" s="40">
        <v>681730</v>
      </c>
      <c r="C521" s="32" t="s">
        <v>385</v>
      </c>
    </row>
    <row r="522" spans="2:3" hidden="1">
      <c r="B522" s="40">
        <v>681740</v>
      </c>
      <c r="C522" s="32" t="s">
        <v>386</v>
      </c>
    </row>
    <row r="523" spans="2:3" hidden="1">
      <c r="B523" s="40">
        <f>LEFT(C523,3)*1000</f>
        <v>686000</v>
      </c>
      <c r="C523" s="32" t="s">
        <v>387</v>
      </c>
    </row>
    <row r="524" spans="2:3" hidden="1">
      <c r="B524" s="40">
        <f>LEFT(C524,4)*100</f>
        <v>686500</v>
      </c>
      <c r="C524" s="32" t="s">
        <v>388</v>
      </c>
    </row>
    <row r="525" spans="2:3" hidden="1">
      <c r="B525" s="40">
        <f>LEFT(C525,4)*100</f>
        <v>686600</v>
      </c>
      <c r="C525" s="32" t="s">
        <v>389</v>
      </c>
    </row>
    <row r="526" spans="2:3" hidden="1">
      <c r="B526" s="40">
        <v>686620</v>
      </c>
      <c r="C526" s="32" t="s">
        <v>390</v>
      </c>
    </row>
    <row r="527" spans="2:3" hidden="1">
      <c r="B527" s="40">
        <v>686650</v>
      </c>
      <c r="C527" s="32" t="s">
        <v>391</v>
      </c>
    </row>
    <row r="528" spans="2:3" hidden="1">
      <c r="B528" s="40">
        <f>LEFT(C528,4)*100</f>
        <v>686800</v>
      </c>
      <c r="C528" s="32" t="s">
        <v>392</v>
      </c>
    </row>
    <row r="529" spans="2:3" hidden="1">
      <c r="B529" s="40">
        <f>LEFT(C529,3)*1000</f>
        <v>687000</v>
      </c>
      <c r="C529" s="32" t="s">
        <v>393</v>
      </c>
    </row>
    <row r="530" spans="2:3" hidden="1">
      <c r="B530" s="40">
        <f t="shared" ref="B530:B535" si="3">LEFT(C530,4)*100</f>
        <v>687100</v>
      </c>
      <c r="C530" s="32" t="s">
        <v>394</v>
      </c>
    </row>
    <row r="531" spans="2:3" hidden="1">
      <c r="B531" s="40">
        <f t="shared" si="3"/>
        <v>687200</v>
      </c>
      <c r="C531" s="32" t="s">
        <v>395</v>
      </c>
    </row>
    <row r="532" spans="2:3" hidden="1">
      <c r="B532" s="40">
        <f t="shared" si="3"/>
        <v>687300</v>
      </c>
      <c r="C532" s="32" t="s">
        <v>396</v>
      </c>
    </row>
    <row r="533" spans="2:3" hidden="1">
      <c r="B533" s="40">
        <f t="shared" si="3"/>
        <v>687400</v>
      </c>
      <c r="C533" s="32" t="s">
        <v>397</v>
      </c>
    </row>
    <row r="534" spans="2:3" hidden="1">
      <c r="B534" s="40">
        <f t="shared" si="3"/>
        <v>687500</v>
      </c>
      <c r="C534" s="32" t="s">
        <v>398</v>
      </c>
    </row>
    <row r="535" spans="2:3" hidden="1">
      <c r="B535" s="40">
        <f t="shared" si="3"/>
        <v>687600</v>
      </c>
      <c r="C535" s="32" t="s">
        <v>399</v>
      </c>
    </row>
    <row r="536" spans="2:3" hidden="1">
      <c r="B536" s="40">
        <f>LEFT(C536,3)*1000</f>
        <v>689000</v>
      </c>
      <c r="C536" s="32" t="s">
        <v>400</v>
      </c>
    </row>
    <row r="537" spans="2:3" hidden="1">
      <c r="B537" s="40">
        <f>LEFT(C537,4)*100</f>
        <v>689400</v>
      </c>
      <c r="C537" s="32" t="s">
        <v>401</v>
      </c>
    </row>
    <row r="538" spans="2:3" hidden="1">
      <c r="B538" s="40">
        <f>LEFT(C538,4)*100</f>
        <v>689500</v>
      </c>
      <c r="C538" s="32" t="s">
        <v>402</v>
      </c>
    </row>
    <row r="539" spans="2:3" hidden="1">
      <c r="B539" s="40">
        <f>LEFT(C539,4)*100</f>
        <v>689700</v>
      </c>
      <c r="C539" s="32" t="s">
        <v>403</v>
      </c>
    </row>
    <row r="540" spans="2:3" hidden="1">
      <c r="B540" s="38"/>
      <c r="C540" s="39" t="s">
        <v>404</v>
      </c>
    </row>
    <row r="541" spans="2:3" hidden="1">
      <c r="B541" s="40">
        <f>LEFT(C541,3)*1000</f>
        <v>691000</v>
      </c>
      <c r="C541" s="32" t="s">
        <v>405</v>
      </c>
    </row>
    <row r="542" spans="2:3" hidden="1">
      <c r="B542" s="40">
        <f>LEFT(C542,3)*1000</f>
        <v>695000</v>
      </c>
      <c r="C542" s="32" t="s">
        <v>406</v>
      </c>
    </row>
    <row r="543" spans="2:3" hidden="1">
      <c r="B543" s="40">
        <v>695100</v>
      </c>
      <c r="C543" s="32" t="s">
        <v>407</v>
      </c>
    </row>
    <row r="544" spans="2:3" hidden="1">
      <c r="B544" s="40">
        <v>695110</v>
      </c>
      <c r="C544" s="32" t="s">
        <v>408</v>
      </c>
    </row>
    <row r="545" spans="2:3" hidden="1">
      <c r="B545" s="40">
        <v>695120</v>
      </c>
      <c r="C545" s="32" t="s">
        <v>410</v>
      </c>
    </row>
    <row r="546" spans="2:3" hidden="1">
      <c r="B546" s="40">
        <v>695200</v>
      </c>
      <c r="C546" s="32" t="s">
        <v>411</v>
      </c>
    </row>
    <row r="547" spans="2:3" hidden="1">
      <c r="B547" s="40">
        <f>LEFT(C547,3)*1000</f>
        <v>697000</v>
      </c>
      <c r="C547" s="32" t="s">
        <v>412</v>
      </c>
    </row>
    <row r="548" spans="2:3" hidden="1">
      <c r="B548" s="37"/>
      <c r="C548" s="37" t="s">
        <v>488</v>
      </c>
    </row>
    <row r="549" spans="2:3" hidden="1">
      <c r="B549" s="38"/>
      <c r="C549" s="39" t="s">
        <v>413</v>
      </c>
    </row>
    <row r="550" spans="2:3" hidden="1">
      <c r="B550" s="40">
        <f>LEFT(C550,3)*1000</f>
        <v>701000</v>
      </c>
      <c r="C550" s="32" t="s">
        <v>414</v>
      </c>
    </row>
    <row r="551" spans="2:3" hidden="1">
      <c r="B551" s="40">
        <f>LEFT(C551,3)*1000</f>
        <v>706000</v>
      </c>
      <c r="C551" s="32" t="s">
        <v>415</v>
      </c>
    </row>
    <row r="552" spans="2:3" hidden="1">
      <c r="B552" s="40">
        <f>LEFT(C552,3)*1000</f>
        <v>707000</v>
      </c>
      <c r="C552" s="32" t="s">
        <v>416</v>
      </c>
    </row>
    <row r="553" spans="2:3" hidden="1">
      <c r="B553" s="40">
        <f>LEFT(C553,3)*1000</f>
        <v>708000</v>
      </c>
      <c r="C553" s="32" t="s">
        <v>417</v>
      </c>
    </row>
    <row r="554" spans="2:3" hidden="1">
      <c r="B554" s="40">
        <v>708100</v>
      </c>
      <c r="C554" s="32" t="s">
        <v>418</v>
      </c>
    </row>
    <row r="555" spans="2:3" hidden="1">
      <c r="B555" s="55">
        <v>708300</v>
      </c>
      <c r="C555" s="32" t="s">
        <v>419</v>
      </c>
    </row>
    <row r="556" spans="2:3" hidden="1">
      <c r="B556" s="40">
        <v>708400</v>
      </c>
      <c r="C556" s="32" t="s">
        <v>420</v>
      </c>
    </row>
    <row r="557" spans="2:3" hidden="1">
      <c r="B557" s="40">
        <v>708800</v>
      </c>
      <c r="C557" s="32" t="s">
        <v>421</v>
      </c>
    </row>
    <row r="558" spans="2:3" hidden="1">
      <c r="B558" s="40">
        <f>LEFT(C558,3)*1000</f>
        <v>709000</v>
      </c>
      <c r="C558" s="32" t="s">
        <v>422</v>
      </c>
    </row>
    <row r="559" spans="2:3" hidden="1">
      <c r="B559" s="38"/>
      <c r="C559" s="39" t="s">
        <v>423</v>
      </c>
    </row>
    <row r="560" spans="2:3" hidden="1">
      <c r="B560" s="40">
        <f>LEFT(C560,3)*1000</f>
        <v>713000</v>
      </c>
      <c r="C560" s="32" t="s">
        <v>424</v>
      </c>
    </row>
    <row r="561" spans="1:3" hidden="1">
      <c r="B561" s="40">
        <v>713300</v>
      </c>
      <c r="C561" s="32" t="s">
        <v>425</v>
      </c>
    </row>
    <row r="562" spans="1:3" hidden="1">
      <c r="B562" s="40">
        <v>713400</v>
      </c>
      <c r="C562" s="32" t="s">
        <v>426</v>
      </c>
    </row>
    <row r="563" spans="1:3" hidden="1">
      <c r="B563" s="40">
        <v>713500</v>
      </c>
      <c r="C563" s="32" t="s">
        <v>427</v>
      </c>
    </row>
    <row r="564" spans="1:3" hidden="1">
      <c r="B564" s="38"/>
      <c r="C564" s="39" t="s">
        <v>428</v>
      </c>
    </row>
    <row r="565" spans="1:3" hidden="1">
      <c r="B565" s="38"/>
      <c r="C565" s="39" t="s">
        <v>429</v>
      </c>
    </row>
    <row r="566" spans="1:3" hidden="1">
      <c r="B566" s="40">
        <v>740000</v>
      </c>
      <c r="C566" s="32" t="s">
        <v>489</v>
      </c>
    </row>
    <row r="567" spans="1:3">
      <c r="A567" s="64" t="s">
        <v>610</v>
      </c>
      <c r="B567" s="38"/>
      <c r="C567" s="39" t="s">
        <v>430</v>
      </c>
    </row>
    <row r="568" spans="1:3" hidden="1">
      <c r="B568" s="40">
        <f>LEFT(C568,3)*1000</f>
        <v>751000</v>
      </c>
      <c r="C568" s="32" t="s">
        <v>431</v>
      </c>
    </row>
    <row r="569" spans="1:3" hidden="1">
      <c r="B569" s="40">
        <f>LEFT(C569,3)*1000</f>
        <v>754000</v>
      </c>
      <c r="C569" s="32" t="s">
        <v>432</v>
      </c>
    </row>
    <row r="570" spans="1:3">
      <c r="A570" s="64" t="s">
        <v>610</v>
      </c>
      <c r="B570" s="60">
        <f>LEFT(C570,3)*1000</f>
        <v>756000</v>
      </c>
      <c r="C570" s="32" t="s">
        <v>700</v>
      </c>
    </row>
    <row r="571" spans="1:3">
      <c r="A571" s="64" t="s">
        <v>610</v>
      </c>
      <c r="B571" s="60">
        <v>756001</v>
      </c>
      <c r="C571" s="32"/>
    </row>
    <row r="572" spans="1:3">
      <c r="A572" s="64" t="s">
        <v>610</v>
      </c>
      <c r="B572" s="60">
        <v>756002</v>
      </c>
      <c r="C572" s="32"/>
    </row>
    <row r="573" spans="1:3">
      <c r="A573" s="64" t="s">
        <v>610</v>
      </c>
      <c r="B573" s="60">
        <v>756003</v>
      </c>
      <c r="C573" s="32"/>
    </row>
    <row r="574" spans="1:3">
      <c r="A574" s="64" t="s">
        <v>610</v>
      </c>
      <c r="B574" s="60">
        <v>756004</v>
      </c>
      <c r="C574" s="32"/>
    </row>
    <row r="575" spans="1:3">
      <c r="A575" s="64" t="s">
        <v>610</v>
      </c>
      <c r="B575" s="60">
        <v>756005</v>
      </c>
      <c r="C575" s="32"/>
    </row>
    <row r="576" spans="1:3">
      <c r="A576" s="64" t="s">
        <v>610</v>
      </c>
      <c r="B576" s="60">
        <v>756006</v>
      </c>
      <c r="C576" s="32"/>
    </row>
    <row r="577" spans="1:3">
      <c r="A577" s="64" t="s">
        <v>610</v>
      </c>
      <c r="B577" s="60">
        <v>756007</v>
      </c>
      <c r="C577" s="32"/>
    </row>
    <row r="578" spans="1:3">
      <c r="A578" s="64" t="s">
        <v>610</v>
      </c>
      <c r="B578" s="60">
        <v>756008</v>
      </c>
      <c r="C578" s="32"/>
    </row>
    <row r="579" spans="1:3">
      <c r="A579" s="64" t="s">
        <v>610</v>
      </c>
      <c r="B579" s="60">
        <v>756009</v>
      </c>
      <c r="C579" s="32"/>
    </row>
    <row r="580" spans="1:3">
      <c r="A580" s="64" t="s">
        <v>610</v>
      </c>
      <c r="B580" s="60">
        <v>756010</v>
      </c>
      <c r="C580" s="32"/>
    </row>
    <row r="581" spans="1:3">
      <c r="A581" s="64" t="s">
        <v>610</v>
      </c>
      <c r="B581" s="60">
        <v>756011</v>
      </c>
      <c r="C581" s="32"/>
    </row>
    <row r="582" spans="1:3">
      <c r="A582" s="64" t="s">
        <v>610</v>
      </c>
      <c r="B582" s="60">
        <v>756012</v>
      </c>
      <c r="C582" s="32"/>
    </row>
    <row r="583" spans="1:3">
      <c r="A583" s="64" t="s">
        <v>610</v>
      </c>
      <c r="B583" s="60">
        <v>756013</v>
      </c>
      <c r="C583" s="32"/>
    </row>
    <row r="584" spans="1:3">
      <c r="A584" s="64" t="s">
        <v>610</v>
      </c>
      <c r="B584" s="60">
        <v>756014</v>
      </c>
      <c r="C584" s="32"/>
    </row>
    <row r="585" spans="1:3">
      <c r="A585" s="64" t="s">
        <v>610</v>
      </c>
      <c r="B585" s="60">
        <v>756015</v>
      </c>
      <c r="C585" s="32"/>
    </row>
    <row r="586" spans="1:3">
      <c r="A586" s="64" t="s">
        <v>610</v>
      </c>
      <c r="B586" s="60">
        <v>756016</v>
      </c>
      <c r="C586" s="32"/>
    </row>
    <row r="587" spans="1:3">
      <c r="A587" s="64" t="s">
        <v>610</v>
      </c>
      <c r="B587" s="60">
        <v>756017</v>
      </c>
      <c r="C587" s="32"/>
    </row>
    <row r="588" spans="1:3">
      <c r="A588" s="64" t="s">
        <v>610</v>
      </c>
      <c r="B588" s="60">
        <v>756018</v>
      </c>
      <c r="C588" s="32"/>
    </row>
    <row r="589" spans="1:3" hidden="1">
      <c r="B589" s="40">
        <v>756100</v>
      </c>
      <c r="C589" s="32" t="s">
        <v>598</v>
      </c>
    </row>
    <row r="590" spans="1:3" hidden="1">
      <c r="B590" s="40">
        <f>LEFT(C590,3)*1000</f>
        <v>757000</v>
      </c>
      <c r="C590" s="32" t="s">
        <v>433</v>
      </c>
    </row>
    <row r="591" spans="1:3" hidden="1">
      <c r="B591" s="40">
        <v>757100</v>
      </c>
      <c r="C591" s="32" t="s">
        <v>434</v>
      </c>
    </row>
    <row r="592" spans="1:3" hidden="1">
      <c r="B592" s="40">
        <v>757300</v>
      </c>
      <c r="C592" s="32" t="s">
        <v>435</v>
      </c>
    </row>
    <row r="593" spans="2:3" hidden="1">
      <c r="B593" s="40">
        <f>LEFT(C593,3)*1000</f>
        <v>758000</v>
      </c>
      <c r="C593" s="32" t="s">
        <v>436</v>
      </c>
    </row>
    <row r="594" spans="2:3" hidden="1">
      <c r="B594" s="60">
        <v>758100</v>
      </c>
      <c r="C594" s="32" t="s">
        <v>490</v>
      </c>
    </row>
    <row r="595" spans="2:3" hidden="1">
      <c r="B595" s="38"/>
      <c r="C595" s="39" t="s">
        <v>437</v>
      </c>
    </row>
    <row r="596" spans="2:3" hidden="1">
      <c r="B596" s="40">
        <f>LEFT(C596,3)*1000</f>
        <v>761000</v>
      </c>
      <c r="C596" s="32" t="s">
        <v>438</v>
      </c>
    </row>
    <row r="597" spans="2:3" hidden="1">
      <c r="B597" s="40">
        <f>LEFT(C597,3)*1000</f>
        <v>762000</v>
      </c>
      <c r="C597" s="32" t="s">
        <v>439</v>
      </c>
    </row>
    <row r="598" spans="2:3" hidden="1">
      <c r="B598" s="40">
        <v>762100</v>
      </c>
      <c r="C598" s="32" t="s">
        <v>440</v>
      </c>
    </row>
    <row r="599" spans="2:3" hidden="1">
      <c r="B599" s="40">
        <v>762400</v>
      </c>
      <c r="C599" s="32" t="s">
        <v>441</v>
      </c>
    </row>
    <row r="600" spans="2:3" hidden="1">
      <c r="B600" s="40">
        <f>LEFT(C600,3)*1000</f>
        <v>764000</v>
      </c>
      <c r="C600" s="32" t="s">
        <v>442</v>
      </c>
    </row>
    <row r="601" spans="2:3" hidden="1">
      <c r="B601" s="40">
        <f>LEFT(C601,3)*1000</f>
        <v>765000</v>
      </c>
      <c r="C601" s="32" t="s">
        <v>443</v>
      </c>
    </row>
    <row r="602" spans="2:3" hidden="1">
      <c r="B602" s="40">
        <f>LEFT(C602,3)*1000</f>
        <v>766000</v>
      </c>
      <c r="C602" s="32" t="s">
        <v>444</v>
      </c>
    </row>
    <row r="603" spans="2:3" hidden="1">
      <c r="B603" s="40">
        <f>LEFT(C603,3)*1000</f>
        <v>767000</v>
      </c>
      <c r="C603" s="32" t="s">
        <v>445</v>
      </c>
    </row>
    <row r="604" spans="2:3" hidden="1">
      <c r="B604" s="40">
        <f>LEFT(C604,3)*1000</f>
        <v>768000</v>
      </c>
      <c r="C604" s="32" t="s">
        <v>446</v>
      </c>
    </row>
    <row r="605" spans="2:3" hidden="1">
      <c r="B605" s="40">
        <v>768100</v>
      </c>
      <c r="C605" s="32" t="s">
        <v>447</v>
      </c>
    </row>
    <row r="606" spans="2:3" hidden="1">
      <c r="B606" s="38"/>
      <c r="C606" s="39" t="s">
        <v>448</v>
      </c>
    </row>
    <row r="607" spans="2:3" hidden="1">
      <c r="B607" s="40">
        <f>LEFT(C607,3)*1000</f>
        <v>771000</v>
      </c>
      <c r="C607" s="32" t="s">
        <v>449</v>
      </c>
    </row>
    <row r="608" spans="2:3" hidden="1">
      <c r="B608" s="40">
        <v>771300</v>
      </c>
      <c r="C608" s="32" t="s">
        <v>450</v>
      </c>
    </row>
    <row r="609" spans="2:3" hidden="1">
      <c r="B609" s="40">
        <v>771400</v>
      </c>
      <c r="C609" s="32" t="s">
        <v>451</v>
      </c>
    </row>
    <row r="610" spans="2:3" hidden="1">
      <c r="B610" s="40">
        <v>771500</v>
      </c>
      <c r="C610" s="32" t="s">
        <v>452</v>
      </c>
    </row>
    <row r="611" spans="2:3" hidden="1">
      <c r="B611" s="40">
        <v>771700</v>
      </c>
      <c r="C611" s="32" t="s">
        <v>453</v>
      </c>
    </row>
    <row r="612" spans="2:3" hidden="1">
      <c r="B612" s="40">
        <v>771800</v>
      </c>
      <c r="C612" s="32" t="s">
        <v>454</v>
      </c>
    </row>
    <row r="613" spans="2:3" hidden="1">
      <c r="B613" s="40">
        <f>LEFT(C613,3)*1000</f>
        <v>772000</v>
      </c>
      <c r="C613" s="32" t="s">
        <v>455</v>
      </c>
    </row>
    <row r="614" spans="2:3" hidden="1">
      <c r="B614" s="40">
        <v>772100</v>
      </c>
      <c r="C614" s="32" t="s">
        <v>646</v>
      </c>
    </row>
    <row r="615" spans="2:3" hidden="1">
      <c r="B615" s="40">
        <f>LEFT(C615,3)*1000</f>
        <v>775000</v>
      </c>
      <c r="C615" s="32" t="s">
        <v>456</v>
      </c>
    </row>
    <row r="616" spans="2:3" hidden="1">
      <c r="B616" s="40">
        <v>775100</v>
      </c>
      <c r="C616" s="32" t="s">
        <v>457</v>
      </c>
    </row>
    <row r="617" spans="2:3" hidden="1">
      <c r="B617" s="40">
        <v>775200</v>
      </c>
      <c r="C617" s="32" t="s">
        <v>458</v>
      </c>
    </row>
    <row r="618" spans="2:3" hidden="1">
      <c r="B618" s="40">
        <v>775600</v>
      </c>
      <c r="C618" s="32" t="s">
        <v>459</v>
      </c>
    </row>
    <row r="619" spans="2:3" hidden="1">
      <c r="B619" s="40">
        <f>LEFT(C619,3)*1000</f>
        <v>777000</v>
      </c>
      <c r="C619" s="32" t="s">
        <v>460</v>
      </c>
    </row>
    <row r="620" spans="2:3" hidden="1">
      <c r="B620" s="40">
        <f>LEFT(C620,3)*1000</f>
        <v>778000</v>
      </c>
      <c r="C620" s="32" t="s">
        <v>461</v>
      </c>
    </row>
    <row r="621" spans="2:3" hidden="1">
      <c r="B621" s="38"/>
      <c r="C621" s="39" t="s">
        <v>462</v>
      </c>
    </row>
    <row r="622" spans="2:3" hidden="1">
      <c r="B622" s="40">
        <f>LEFT(C622,3)*1000</f>
        <v>781000</v>
      </c>
      <c r="C622" s="32" t="s">
        <v>463</v>
      </c>
    </row>
    <row r="623" spans="2:3" hidden="1">
      <c r="B623" s="40">
        <v>781100</v>
      </c>
      <c r="C623" s="32" t="s">
        <v>464</v>
      </c>
    </row>
    <row r="624" spans="2:3" hidden="1">
      <c r="B624" s="40">
        <v>781500</v>
      </c>
      <c r="C624" s="32" t="s">
        <v>465</v>
      </c>
    </row>
    <row r="625" spans="2:3" hidden="1">
      <c r="B625" s="40">
        <v>781600</v>
      </c>
      <c r="C625" s="32" t="s">
        <v>466</v>
      </c>
    </row>
    <row r="626" spans="2:3" hidden="1">
      <c r="B626" s="40">
        <v>781700</v>
      </c>
      <c r="C626" s="32" t="s">
        <v>467</v>
      </c>
    </row>
    <row r="627" spans="2:3" hidden="1">
      <c r="B627" s="40">
        <f>LEFT(C627,3)*1000</f>
        <v>786000</v>
      </c>
      <c r="C627" s="32" t="s">
        <v>468</v>
      </c>
    </row>
    <row r="628" spans="2:3" hidden="1">
      <c r="B628" s="40">
        <v>786600</v>
      </c>
      <c r="C628" s="32" t="s">
        <v>469</v>
      </c>
    </row>
    <row r="629" spans="2:3" hidden="1">
      <c r="B629" s="40">
        <v>786620</v>
      </c>
      <c r="C629" s="32" t="s">
        <v>470</v>
      </c>
    </row>
    <row r="630" spans="2:3" hidden="1">
      <c r="B630" s="40">
        <v>786650</v>
      </c>
      <c r="C630" s="32" t="s">
        <v>471</v>
      </c>
    </row>
    <row r="631" spans="2:3" hidden="1">
      <c r="B631" s="40">
        <f>LEFT(C631,3)*1000</f>
        <v>787000</v>
      </c>
      <c r="C631" s="32" t="s">
        <v>472</v>
      </c>
    </row>
    <row r="632" spans="2:3" hidden="1">
      <c r="B632" s="40">
        <v>787600</v>
      </c>
      <c r="C632" s="32" t="s">
        <v>473</v>
      </c>
    </row>
    <row r="633" spans="2:3" hidden="1">
      <c r="B633" s="40">
        <f>LEFT(C633,3)*1000</f>
        <v>789000</v>
      </c>
      <c r="C633" s="32" t="s">
        <v>474</v>
      </c>
    </row>
    <row r="634" spans="2:3" hidden="1">
      <c r="B634" s="38"/>
      <c r="C634" s="39" t="s">
        <v>475</v>
      </c>
    </row>
    <row r="635" spans="2:3" hidden="1">
      <c r="B635" s="40">
        <f>LEFT(C635,3)*1000</f>
        <v>791000</v>
      </c>
      <c r="C635" s="32" t="s">
        <v>476</v>
      </c>
    </row>
    <row r="636" spans="2:3" hidden="1">
      <c r="B636" s="40">
        <f>LEFT(C636,3)*1000</f>
        <v>796000</v>
      </c>
      <c r="C636" s="32" t="s">
        <v>477</v>
      </c>
    </row>
    <row r="637" spans="2:3" hidden="1">
      <c r="B637" s="40">
        <f>LEFT(C637,3)*1000</f>
        <v>797000</v>
      </c>
      <c r="C637" s="32" t="s">
        <v>478</v>
      </c>
    </row>
    <row r="638" spans="2:3" hidden="1">
      <c r="B638" s="38"/>
      <c r="C638" s="39" t="s">
        <v>599</v>
      </c>
    </row>
    <row r="639" spans="2:3" hidden="1">
      <c r="B639" s="40">
        <v>861000</v>
      </c>
      <c r="C639" s="32" t="s">
        <v>600</v>
      </c>
    </row>
    <row r="640" spans="2:3" hidden="1">
      <c r="B640" s="40">
        <v>862000</v>
      </c>
      <c r="C640" s="32" t="s">
        <v>601</v>
      </c>
    </row>
    <row r="641" spans="2:3" hidden="1">
      <c r="B641" s="40">
        <v>864000</v>
      </c>
      <c r="C641" s="32" t="s">
        <v>602</v>
      </c>
    </row>
    <row r="642" spans="2:3" hidden="1">
      <c r="B642" s="38"/>
      <c r="C642" s="39" t="s">
        <v>603</v>
      </c>
    </row>
    <row r="643" spans="2:3" hidden="1">
      <c r="B643" s="40">
        <v>870000</v>
      </c>
      <c r="C643" s="32" t="s">
        <v>604</v>
      </c>
    </row>
    <row r="644" spans="2:3" hidden="1">
      <c r="B644" s="40">
        <v>871000</v>
      </c>
      <c r="C644" s="32" t="s">
        <v>605</v>
      </c>
    </row>
    <row r="645" spans="2:3" hidden="1">
      <c r="B645" s="40">
        <v>875000</v>
      </c>
      <c r="C645" s="32" t="s">
        <v>606</v>
      </c>
    </row>
  </sheetData>
  <autoFilter ref="A4:C645" xr:uid="{00000000-0009-0000-0000-000001000000}">
    <filterColumn colId="0">
      <customFilters>
        <customFilter operator="notEqual" val=" "/>
      </customFilters>
    </filterColumn>
  </autoFilter>
  <sortState xmlns:xlrd2="http://schemas.microsoft.com/office/spreadsheetml/2017/richdata2" ref="A572:HQ588">
    <sortCondition ref="B572:B588"/>
  </sortState>
  <mergeCells count="1">
    <mergeCell ref="B1:C1"/>
  </mergeCells>
  <phoneticPr fontId="3" type="noConversion"/>
  <pageMargins left="0.25" right="0.25" top="0.75" bottom="0.75" header="0.3" footer="0.3"/>
  <pageSetup paperSize="9" scale="85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1"/>
  <sheetViews>
    <sheetView showGridLines="0" workbookViewId="0">
      <selection activeCell="A5" sqref="A5:B31"/>
    </sheetView>
  </sheetViews>
  <sheetFormatPr baseColWidth="10" defaultRowHeight="12.75"/>
  <cols>
    <col min="1" max="1" width="27.85546875" style="33" customWidth="1"/>
    <col min="2" max="2" width="75.28515625" style="33" bestFit="1" customWidth="1"/>
    <col min="3" max="16384" width="11.42578125" style="33"/>
  </cols>
  <sheetData>
    <row r="1" spans="1:2" ht="24" customHeight="1">
      <c r="A1" s="150" t="s">
        <v>409</v>
      </c>
      <c r="B1" s="150"/>
    </row>
    <row r="2" spans="1:2" ht="12" customHeight="1">
      <c r="A2" s="34"/>
      <c r="B2" s="34"/>
    </row>
    <row r="4" spans="1:2">
      <c r="A4" s="44" t="s">
        <v>505</v>
      </c>
      <c r="B4" s="44" t="s">
        <v>508</v>
      </c>
    </row>
    <row r="5" spans="1:2">
      <c r="A5" s="78"/>
      <c r="B5" s="76"/>
    </row>
    <row r="6" spans="1:2">
      <c r="A6" s="78"/>
      <c r="B6" s="76"/>
    </row>
    <row r="7" spans="1:2">
      <c r="A7" s="78"/>
      <c r="B7" s="77"/>
    </row>
    <row r="8" spans="1:2">
      <c r="A8" s="78"/>
      <c r="B8" s="76"/>
    </row>
    <row r="9" spans="1:2">
      <c r="A9" s="78"/>
      <c r="B9" s="76"/>
    </row>
    <row r="10" spans="1:2">
      <c r="A10" s="78"/>
      <c r="B10" s="76"/>
    </row>
    <row r="11" spans="1:2">
      <c r="A11" s="78"/>
      <c r="B11" s="76"/>
    </row>
    <row r="12" spans="1:2">
      <c r="A12" s="78"/>
      <c r="B12" s="76"/>
    </row>
    <row r="13" spans="1:2">
      <c r="A13" s="78"/>
      <c r="B13" s="76"/>
    </row>
    <row r="14" spans="1:2">
      <c r="A14" s="78"/>
      <c r="B14" s="76"/>
    </row>
    <row r="15" spans="1:2">
      <c r="A15" s="78"/>
      <c r="B15" s="76"/>
    </row>
    <row r="16" spans="1:2">
      <c r="A16" s="78"/>
      <c r="B16" s="77"/>
    </row>
    <row r="17" spans="1:2">
      <c r="A17" s="78"/>
      <c r="B17" s="76"/>
    </row>
    <row r="18" spans="1:2">
      <c r="A18" s="78"/>
      <c r="B18" s="76"/>
    </row>
    <row r="19" spans="1:2" ht="12" customHeight="1">
      <c r="A19" s="78"/>
      <c r="B19" s="76"/>
    </row>
    <row r="20" spans="1:2">
      <c r="A20" s="78"/>
      <c r="B20" s="76"/>
    </row>
    <row r="21" spans="1:2">
      <c r="A21" s="78"/>
      <c r="B21" s="77"/>
    </row>
    <row r="22" spans="1:2">
      <c r="A22" s="78"/>
      <c r="B22" s="77"/>
    </row>
    <row r="23" spans="1:2">
      <c r="A23" s="78"/>
      <c r="B23" s="77"/>
    </row>
    <row r="24" spans="1:2">
      <c r="A24" s="78"/>
      <c r="B24" s="76"/>
    </row>
    <row r="25" spans="1:2">
      <c r="A25" s="78"/>
      <c r="B25" s="76"/>
    </row>
    <row r="26" spans="1:2">
      <c r="A26" s="78"/>
      <c r="B26" s="76"/>
    </row>
    <row r="27" spans="1:2">
      <c r="A27" s="78"/>
      <c r="B27" s="77"/>
    </row>
    <row r="28" spans="1:2">
      <c r="A28" s="78"/>
      <c r="B28" s="76"/>
    </row>
    <row r="29" spans="1:2">
      <c r="A29" s="78"/>
      <c r="B29" s="77"/>
    </row>
    <row r="30" spans="1:2">
      <c r="A30" s="78"/>
      <c r="B30" s="77"/>
    </row>
    <row r="31" spans="1:2">
      <c r="A31" s="78"/>
      <c r="B31" s="77"/>
    </row>
  </sheetData>
  <mergeCells count="1">
    <mergeCell ref="A1:B1"/>
  </mergeCells>
  <phoneticPr fontId="3" type="noConversion"/>
  <pageMargins left="0.39370078740157483" right="0.39370078740157483" top="0.59055118110236227" bottom="0.59055118110236227" header="0.51181102362204722" footer="0.51181102362204722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0"/>
  <dimension ref="A1:J65537"/>
  <sheetViews>
    <sheetView showGridLines="0" zoomScaleNormal="100" workbookViewId="0">
      <pane ySplit="7" topLeftCell="A239" activePane="bottomLeft" state="frozen"/>
      <selection activeCell="C29" sqref="C29"/>
      <selection pane="bottomLeft" activeCell="E263" sqref="E263"/>
    </sheetView>
  </sheetViews>
  <sheetFormatPr baseColWidth="10" defaultColWidth="9.140625" defaultRowHeight="12.75"/>
  <cols>
    <col min="1" max="1" width="5.140625" style="28" customWidth="1"/>
    <col min="2" max="2" width="11.5703125" style="28" customWidth="1"/>
    <col min="3" max="3" width="12.42578125" style="28" customWidth="1"/>
    <col min="4" max="4" width="36.28515625" customWidth="1"/>
    <col min="5" max="5" width="33.140625" style="28" customWidth="1"/>
    <col min="6" max="7" width="10.7109375" style="31" customWidth="1"/>
    <col min="8" max="8" width="22.28515625" style="137" customWidth="1"/>
  </cols>
  <sheetData>
    <row r="1" spans="1:8" ht="24" customHeight="1">
      <c r="A1" s="151" t="s">
        <v>500</v>
      </c>
      <c r="B1" s="151"/>
      <c r="C1" s="151"/>
      <c r="D1" s="151"/>
      <c r="E1" s="151"/>
      <c r="F1" s="151"/>
      <c r="G1" s="151"/>
      <c r="H1" s="12"/>
    </row>
    <row r="2" spans="1:8">
      <c r="A2" s="2"/>
      <c r="B2" s="2"/>
      <c r="C2" s="2"/>
      <c r="D2" s="2"/>
      <c r="E2" s="2"/>
      <c r="F2" s="13"/>
      <c r="G2" s="13"/>
      <c r="H2" s="12"/>
    </row>
    <row r="3" spans="1:8">
      <c r="A3" s="2"/>
      <c r="B3" s="2"/>
      <c r="C3" s="2"/>
      <c r="D3" s="2"/>
      <c r="E3" s="2"/>
      <c r="F3" s="13"/>
      <c r="G3" s="13"/>
      <c r="H3" s="12"/>
    </row>
    <row r="4" spans="1:8">
      <c r="A4"/>
      <c r="B4"/>
      <c r="C4"/>
      <c r="E4"/>
      <c r="F4" s="14" t="s">
        <v>492</v>
      </c>
      <c r="G4" s="14" t="s">
        <v>492</v>
      </c>
      <c r="H4" s="12"/>
    </row>
    <row r="5" spans="1:8">
      <c r="A5"/>
      <c r="B5"/>
      <c r="C5"/>
      <c r="E5"/>
      <c r="F5" s="15">
        <f>SUM(F8:F2539)</f>
        <v>9859.9954736842155</v>
      </c>
      <c r="G5" s="15">
        <f>SUM(G8:G2539)</f>
        <v>9859.9959999999992</v>
      </c>
      <c r="H5" s="12"/>
    </row>
    <row r="6" spans="1:8">
      <c r="A6"/>
      <c r="B6"/>
      <c r="C6"/>
      <c r="E6"/>
      <c r="F6" s="15"/>
      <c r="G6" s="15"/>
      <c r="H6" s="12"/>
    </row>
    <row r="7" spans="1:8" s="146" customFormat="1" ht="21.75" customHeight="1">
      <c r="A7" s="143" t="s">
        <v>494</v>
      </c>
      <c r="B7" s="143" t="s">
        <v>493</v>
      </c>
      <c r="C7" s="143" t="s">
        <v>495</v>
      </c>
      <c r="D7" s="144" t="s">
        <v>503</v>
      </c>
      <c r="E7" s="143" t="s">
        <v>504</v>
      </c>
      <c r="F7" s="145" t="s">
        <v>496</v>
      </c>
      <c r="G7" s="145" t="s">
        <v>497</v>
      </c>
      <c r="H7" s="143" t="s">
        <v>507</v>
      </c>
    </row>
    <row r="8" spans="1:8">
      <c r="A8" s="24">
        <v>1</v>
      </c>
      <c r="B8" s="25">
        <v>45292</v>
      </c>
      <c r="C8" s="26">
        <v>110000</v>
      </c>
      <c r="D8" s="1" t="str">
        <f>IF(C8="","",VLOOKUP(C8,'Nomenclature des comptes'!$B$4:$C$646,2))</f>
        <v>110. Report à nouveau</v>
      </c>
      <c r="E8" s="73" t="s">
        <v>659</v>
      </c>
      <c r="F8" s="29">
        <v>48.93</v>
      </c>
      <c r="G8" s="29"/>
      <c r="H8" s="133" t="s">
        <v>704</v>
      </c>
    </row>
    <row r="9" spans="1:8">
      <c r="A9" s="28">
        <v>2</v>
      </c>
      <c r="B9" s="25">
        <v>44927</v>
      </c>
      <c r="C9" s="26">
        <v>512000</v>
      </c>
      <c r="D9" s="1">
        <f>IF(C9="","",VLOOKUP(C9,'Nomenclature des comptes'!$B$4:$C$646,2))</f>
        <v>0</v>
      </c>
      <c r="E9" s="73" t="s">
        <v>659</v>
      </c>
      <c r="F9" s="107"/>
      <c r="G9" s="107">
        <v>48.93</v>
      </c>
      <c r="H9" s="134"/>
    </row>
    <row r="10" spans="1:8">
      <c r="A10" s="24">
        <v>3</v>
      </c>
      <c r="B10" s="25"/>
      <c r="C10" s="26"/>
      <c r="D10" s="1" t="str">
        <f>IF(C10="","",VLOOKUP(C10,'Nomenclature des comptes'!$B$4:$C$646,2))</f>
        <v/>
      </c>
      <c r="E10" s="73"/>
      <c r="F10" s="107"/>
      <c r="G10" s="107"/>
      <c r="H10" s="133"/>
    </row>
    <row r="11" spans="1:8">
      <c r="A11" s="24">
        <v>4</v>
      </c>
      <c r="B11" s="25"/>
      <c r="C11" s="26"/>
      <c r="D11" s="1" t="str">
        <f>IF(C11="","",VLOOKUP(C11,'Nomenclature des comptes'!$B$4:$C$646,2))</f>
        <v/>
      </c>
      <c r="E11" s="73"/>
      <c r="F11" s="107"/>
      <c r="G11" s="107"/>
      <c r="H11" s="133"/>
    </row>
    <row r="12" spans="1:8">
      <c r="A12" s="24">
        <v>5</v>
      </c>
      <c r="B12" s="25">
        <v>45292</v>
      </c>
      <c r="C12" s="26">
        <v>514001</v>
      </c>
      <c r="D12" s="1">
        <f>IF($C12="","",VLOOKUP($C12,'Nomenclature des comptes'!$B$4:$C$646,2))</f>
        <v>0</v>
      </c>
      <c r="E12" s="73" t="s">
        <v>649</v>
      </c>
      <c r="F12" s="107">
        <v>213.31396761133604</v>
      </c>
      <c r="G12" s="107"/>
      <c r="H12" s="133" t="s">
        <v>650</v>
      </c>
    </row>
    <row r="13" spans="1:8">
      <c r="A13" s="24">
        <v>6</v>
      </c>
      <c r="B13" s="25">
        <v>45292</v>
      </c>
      <c r="C13" s="26">
        <v>514002</v>
      </c>
      <c r="D13" s="1">
        <f>IF($C13="","",VLOOKUP($C13,'Nomenclature des comptes'!$B$4:$C$646,2))</f>
        <v>0</v>
      </c>
      <c r="E13" s="73" t="s">
        <v>649</v>
      </c>
      <c r="F13" s="107">
        <v>30.804048582995954</v>
      </c>
      <c r="G13" s="107"/>
      <c r="H13" s="133" t="s">
        <v>650</v>
      </c>
    </row>
    <row r="14" spans="1:8">
      <c r="A14" s="24">
        <v>7</v>
      </c>
      <c r="B14" s="25">
        <v>45292</v>
      </c>
      <c r="C14" s="26">
        <v>514003</v>
      </c>
      <c r="D14" s="1">
        <f>IF($C14="","",VLOOKUP($C14,'Nomenclature des comptes'!$B$4:$C$646,2))</f>
        <v>0</v>
      </c>
      <c r="E14" s="73" t="s">
        <v>649</v>
      </c>
      <c r="F14" s="107">
        <v>215.63404858299594</v>
      </c>
      <c r="G14" s="107"/>
      <c r="H14" s="133" t="s">
        <v>650</v>
      </c>
    </row>
    <row r="15" spans="1:8">
      <c r="A15" s="24">
        <v>8</v>
      </c>
      <c r="B15" s="25">
        <v>45292</v>
      </c>
      <c r="C15" s="26">
        <v>514004</v>
      </c>
      <c r="D15" s="1">
        <f>IF($C15="","",VLOOKUP($C15,'Nomenclature des comptes'!$B$4:$C$646,2))</f>
        <v>0</v>
      </c>
      <c r="E15" s="73" t="s">
        <v>649</v>
      </c>
      <c r="F15" s="107">
        <v>68.085425101214568</v>
      </c>
      <c r="G15" s="107"/>
      <c r="H15" s="133" t="s">
        <v>650</v>
      </c>
    </row>
    <row r="16" spans="1:8">
      <c r="A16" s="24">
        <v>9</v>
      </c>
      <c r="B16" s="25">
        <v>45292</v>
      </c>
      <c r="C16" s="26">
        <v>514005</v>
      </c>
      <c r="D16" s="1">
        <f>IF($C16="","",VLOOKUP($C16,'Nomenclature des comptes'!$B$4:$C$646,2))</f>
        <v>0</v>
      </c>
      <c r="E16" s="73" t="s">
        <v>649</v>
      </c>
      <c r="F16" s="107">
        <v>176.80599190283402</v>
      </c>
      <c r="G16" s="107"/>
      <c r="H16" s="133" t="s">
        <v>650</v>
      </c>
    </row>
    <row r="17" spans="1:8">
      <c r="A17" s="24">
        <v>10</v>
      </c>
      <c r="B17" s="25">
        <v>45292</v>
      </c>
      <c r="C17" s="26">
        <v>514006</v>
      </c>
      <c r="D17" s="1">
        <f>IF($C17="","",VLOOKUP($C17,'Nomenclature des comptes'!$B$4:$C$646,2))</f>
        <v>0</v>
      </c>
      <c r="E17" s="73" t="s">
        <v>649</v>
      </c>
      <c r="F17" s="107">
        <v>158.68599190283402</v>
      </c>
      <c r="G17" s="107"/>
      <c r="H17" s="133" t="s">
        <v>650</v>
      </c>
    </row>
    <row r="18" spans="1:8">
      <c r="A18" s="24">
        <v>11</v>
      </c>
      <c r="B18" s="25">
        <v>45292</v>
      </c>
      <c r="C18" s="26">
        <v>514007</v>
      </c>
      <c r="D18" s="1">
        <f>IF($C18="","",VLOOKUP($C18,'Nomenclature des comptes'!$B$4:$C$646,2))</f>
        <v>0</v>
      </c>
      <c r="E18" s="73" t="s">
        <v>649</v>
      </c>
      <c r="F18" s="107">
        <v>72.150000000000006</v>
      </c>
      <c r="G18" s="107"/>
      <c r="H18" s="133" t="s">
        <v>650</v>
      </c>
    </row>
    <row r="19" spans="1:8">
      <c r="A19" s="24">
        <v>12</v>
      </c>
      <c r="B19" s="25">
        <v>45292</v>
      </c>
      <c r="C19" s="26">
        <v>514008</v>
      </c>
      <c r="D19" s="1">
        <f>IF($C19="","",VLOOKUP($C19,'Nomenclature des comptes'!$B$4:$C$646,2))</f>
        <v>0</v>
      </c>
      <c r="E19" s="73" t="s">
        <v>649</v>
      </c>
      <c r="F19" s="107">
        <v>166.65</v>
      </c>
      <c r="G19" s="107"/>
      <c r="H19" s="133" t="s">
        <v>650</v>
      </c>
    </row>
    <row r="20" spans="1:8">
      <c r="A20" s="24">
        <v>13</v>
      </c>
      <c r="B20" s="25">
        <v>45292</v>
      </c>
      <c r="C20" s="26">
        <v>514009</v>
      </c>
      <c r="D20" s="1">
        <f>IF($C20="","",VLOOKUP($C20,'Nomenclature des comptes'!$B$4:$C$646,2))</f>
        <v>0</v>
      </c>
      <c r="E20" s="73" t="s">
        <v>649</v>
      </c>
      <c r="F20" s="107">
        <v>0</v>
      </c>
      <c r="G20" s="107"/>
      <c r="H20" s="133" t="s">
        <v>650</v>
      </c>
    </row>
    <row r="21" spans="1:8">
      <c r="A21" s="24">
        <v>14</v>
      </c>
      <c r="B21" s="25">
        <v>45292</v>
      </c>
      <c r="C21" s="26">
        <v>514010</v>
      </c>
      <c r="D21" s="1">
        <f>IF($C21="","",VLOOKUP($C21,'Nomenclature des comptes'!$B$4:$C$646,2))</f>
        <v>0</v>
      </c>
      <c r="E21" s="73" t="s">
        <v>649</v>
      </c>
      <c r="F21" s="107">
        <v>151.4</v>
      </c>
      <c r="G21" s="107"/>
      <c r="H21" s="133" t="s">
        <v>650</v>
      </c>
    </row>
    <row r="22" spans="1:8">
      <c r="A22" s="24">
        <v>15</v>
      </c>
      <c r="B22" s="25">
        <v>45292</v>
      </c>
      <c r="C22" s="26">
        <v>514011</v>
      </c>
      <c r="D22" s="1">
        <f>IF($C22="","",VLOOKUP($C22,'Nomenclature des comptes'!$B$4:$C$646,2))</f>
        <v>0</v>
      </c>
      <c r="E22" s="73" t="s">
        <v>649</v>
      </c>
      <c r="F22" s="107">
        <v>55.88</v>
      </c>
      <c r="G22" s="107"/>
      <c r="H22" s="133" t="s">
        <v>650</v>
      </c>
    </row>
    <row r="23" spans="1:8">
      <c r="A23" s="24">
        <v>16</v>
      </c>
      <c r="B23" s="25">
        <v>45292</v>
      </c>
      <c r="C23" s="26">
        <v>514012</v>
      </c>
      <c r="D23" s="1">
        <f>IF($C23="","",VLOOKUP($C23,'Nomenclature des comptes'!$B$4:$C$646,2))</f>
        <v>0</v>
      </c>
      <c r="E23" s="73" t="s">
        <v>649</v>
      </c>
      <c r="F23" s="107">
        <v>314.39</v>
      </c>
      <c r="G23" s="107"/>
      <c r="H23" s="133" t="s">
        <v>650</v>
      </c>
    </row>
    <row r="24" spans="1:8">
      <c r="A24" s="24">
        <v>17</v>
      </c>
      <c r="B24" s="25">
        <v>45292</v>
      </c>
      <c r="C24" s="26">
        <v>514013</v>
      </c>
      <c r="D24" s="1">
        <f>IF($C24="","",VLOOKUP($C24,'Nomenclature des comptes'!$B$4:$C$646,2))</f>
        <v>0</v>
      </c>
      <c r="E24" s="73" t="s">
        <v>649</v>
      </c>
      <c r="F24" s="107">
        <v>111.28</v>
      </c>
      <c r="G24" s="107"/>
      <c r="H24" s="133" t="s">
        <v>650</v>
      </c>
    </row>
    <row r="25" spans="1:8">
      <c r="A25" s="24">
        <v>18</v>
      </c>
      <c r="B25" s="25">
        <v>45292</v>
      </c>
      <c r="C25" s="26">
        <v>514014</v>
      </c>
      <c r="D25" s="1">
        <f>IF($C25="","",VLOOKUP($C25,'Nomenclature des comptes'!$B$4:$C$646,2))</f>
        <v>0</v>
      </c>
      <c r="E25" s="73" t="s">
        <v>649</v>
      </c>
      <c r="F25" s="107">
        <v>148.35</v>
      </c>
      <c r="G25" s="107"/>
      <c r="H25" s="133" t="s">
        <v>650</v>
      </c>
    </row>
    <row r="26" spans="1:8">
      <c r="A26" s="24">
        <v>19</v>
      </c>
      <c r="B26" s="25">
        <v>45292</v>
      </c>
      <c r="C26" s="26">
        <v>514015</v>
      </c>
      <c r="D26" s="1">
        <f>IF($C26="","",VLOOKUP($C26,'Nomenclature des comptes'!$B$4:$C$646,2))</f>
        <v>0</v>
      </c>
      <c r="E26" s="73" t="s">
        <v>649</v>
      </c>
      <c r="F26" s="107"/>
      <c r="G26" s="107">
        <v>3.26</v>
      </c>
      <c r="H26" s="133" t="s">
        <v>650</v>
      </c>
    </row>
    <row r="27" spans="1:8">
      <c r="A27" s="24">
        <v>20</v>
      </c>
      <c r="B27" s="25">
        <v>45292</v>
      </c>
      <c r="C27" s="26">
        <v>514016</v>
      </c>
      <c r="D27" s="1">
        <f>IF($C27="","",VLOOKUP($C27,'Nomenclature des comptes'!$B$4:$C$646,2))</f>
        <v>0</v>
      </c>
      <c r="E27" s="73" t="s">
        <v>649</v>
      </c>
      <c r="F27" s="74">
        <v>45.72</v>
      </c>
      <c r="G27" s="74"/>
      <c r="H27" s="133" t="s">
        <v>650</v>
      </c>
    </row>
    <row r="28" spans="1:8">
      <c r="A28" s="24">
        <v>21</v>
      </c>
      <c r="B28" s="25">
        <v>45292</v>
      </c>
      <c r="C28" s="26">
        <v>514017</v>
      </c>
      <c r="D28" s="1">
        <f>IF($C28="","",VLOOKUP($C28,'Nomenclature des comptes'!$B$4:$C$646,2))</f>
        <v>0</v>
      </c>
      <c r="E28" s="73" t="s">
        <v>649</v>
      </c>
      <c r="F28" s="74">
        <v>47.76</v>
      </c>
      <c r="G28" s="74"/>
      <c r="H28" s="133" t="s">
        <v>650</v>
      </c>
    </row>
    <row r="29" spans="1:8">
      <c r="A29" s="24">
        <v>22</v>
      </c>
      <c r="B29" s="25">
        <v>45292</v>
      </c>
      <c r="C29" s="26">
        <v>514018</v>
      </c>
      <c r="D29" s="1">
        <f>IF($C29="","",VLOOKUP($C29,'Nomenclature des comptes'!$B$4:$C$646,2))</f>
        <v>0</v>
      </c>
      <c r="E29" s="73" t="s">
        <v>649</v>
      </c>
      <c r="F29" s="74">
        <v>96.84</v>
      </c>
      <c r="G29" s="74"/>
      <c r="H29" s="133" t="s">
        <v>650</v>
      </c>
    </row>
    <row r="30" spans="1:8">
      <c r="A30" s="24">
        <v>23</v>
      </c>
      <c r="B30" s="25"/>
      <c r="C30" s="26"/>
      <c r="D30" s="1" t="str">
        <f>IF(C30="","",VLOOKUP(C30,'Nomenclature des comptes'!$B$4:$C$646,2))</f>
        <v/>
      </c>
      <c r="E30" s="73"/>
      <c r="F30" s="74"/>
      <c r="G30" s="74">
        <v>2070.4899999999998</v>
      </c>
      <c r="H30" s="133"/>
    </row>
    <row r="31" spans="1:8">
      <c r="A31" s="24">
        <v>24</v>
      </c>
      <c r="B31" s="25"/>
      <c r="C31" s="26"/>
      <c r="D31" s="1" t="str">
        <f>IF(C31="","",VLOOKUP(C31,'Nomenclature des comptes'!$B$4:$C$646,2))</f>
        <v/>
      </c>
      <c r="E31" s="73"/>
      <c r="H31" s="133"/>
    </row>
    <row r="32" spans="1:8">
      <c r="A32" s="24">
        <v>25</v>
      </c>
      <c r="B32" s="25">
        <v>45657</v>
      </c>
      <c r="C32" s="26">
        <v>514001</v>
      </c>
      <c r="D32" s="1">
        <f>IF($C32="","",VLOOKUP($C32,'Nomenclature des comptes'!$B$4:$C$646,2))</f>
        <v>0</v>
      </c>
      <c r="E32" s="73" t="s">
        <v>694</v>
      </c>
      <c r="F32" s="74">
        <f>VLOOKUP(C52,Répartition_Charges[],9)</f>
        <v>167.22199999999998</v>
      </c>
      <c r="G32" s="74"/>
      <c r="H32" s="133" t="s">
        <v>664</v>
      </c>
    </row>
    <row r="33" spans="1:8">
      <c r="A33" s="24">
        <v>26</v>
      </c>
      <c r="B33" s="25">
        <v>45657</v>
      </c>
      <c r="C33" s="26">
        <v>514002</v>
      </c>
      <c r="D33" s="1">
        <f>IF($C33="","",VLOOKUP($C33,'Nomenclature des comptes'!$B$4:$C$646,2))</f>
        <v>0</v>
      </c>
      <c r="E33" s="73" t="s">
        <v>656</v>
      </c>
      <c r="F33" s="74">
        <f>VLOOKUP(C53,Répartition_Charges[],9)</f>
        <v>0</v>
      </c>
      <c r="G33" s="74"/>
      <c r="H33" s="133" t="s">
        <v>664</v>
      </c>
    </row>
    <row r="34" spans="1:8">
      <c r="A34" s="24">
        <v>27</v>
      </c>
      <c r="B34" s="25">
        <v>45657</v>
      </c>
      <c r="C34" s="26">
        <v>514003</v>
      </c>
      <c r="D34" s="1">
        <f>IF($C34="","",VLOOKUP($C34,'Nomenclature des comptes'!$B$4:$C$646,2))</f>
        <v>0</v>
      </c>
      <c r="E34" s="73" t="s">
        <v>694</v>
      </c>
      <c r="F34" s="74">
        <f>VLOOKUP(C54,Répartition_Charges[],9)</f>
        <v>167.22199999999998</v>
      </c>
      <c r="G34" s="74"/>
      <c r="H34" s="133" t="s">
        <v>664</v>
      </c>
    </row>
    <row r="35" spans="1:8">
      <c r="A35" s="24">
        <v>28</v>
      </c>
      <c r="B35" s="25">
        <v>45657</v>
      </c>
      <c r="C35" s="26">
        <v>514004</v>
      </c>
      <c r="D35" s="1">
        <f>IF($C35="","",VLOOKUP($C35,'Nomenclature des comptes'!$B$4:$C$646,2))</f>
        <v>0</v>
      </c>
      <c r="E35" s="73" t="s">
        <v>656</v>
      </c>
      <c r="F35" s="74">
        <f>VLOOKUP(C55,Répartition_Charges[],9)</f>
        <v>0</v>
      </c>
      <c r="G35" s="74"/>
      <c r="H35" s="133" t="s">
        <v>664</v>
      </c>
    </row>
    <row r="36" spans="1:8">
      <c r="A36" s="24">
        <v>29</v>
      </c>
      <c r="B36" s="25">
        <v>45657</v>
      </c>
      <c r="C36" s="26">
        <v>514005</v>
      </c>
      <c r="D36" s="1">
        <f>IF($C36="","",VLOOKUP($C36,'Nomenclature des comptes'!$B$4:$C$646,2))</f>
        <v>0</v>
      </c>
      <c r="E36" s="73" t="s">
        <v>695</v>
      </c>
      <c r="F36" s="74">
        <f>VLOOKUP(C56,Répartition_Charges[],9)</f>
        <v>104.76399999999998</v>
      </c>
      <c r="G36" s="74"/>
      <c r="H36" s="133" t="s">
        <v>664</v>
      </c>
    </row>
    <row r="37" spans="1:8">
      <c r="A37" s="24">
        <v>30</v>
      </c>
      <c r="B37" s="25">
        <v>45657</v>
      </c>
      <c r="C37" s="26">
        <v>514006</v>
      </c>
      <c r="D37" s="1">
        <f>IF($C37="","",VLOOKUP($C37,'Nomenclature des comptes'!$B$4:$C$646,2))</f>
        <v>0</v>
      </c>
      <c r="E37" s="73" t="s">
        <v>696</v>
      </c>
      <c r="F37" s="74">
        <f>VLOOKUP(C57,Répartition_Charges[],9)</f>
        <v>104.76399999999998</v>
      </c>
      <c r="G37" s="74"/>
      <c r="H37" s="133" t="s">
        <v>664</v>
      </c>
    </row>
    <row r="38" spans="1:8">
      <c r="A38" s="24">
        <v>31</v>
      </c>
      <c r="B38" s="25">
        <v>45657</v>
      </c>
      <c r="C38" s="26">
        <v>514007</v>
      </c>
      <c r="D38" s="1">
        <f>IF($C38="","",VLOOKUP($C38,'Nomenclature des comptes'!$B$4:$C$646,2))</f>
        <v>0</v>
      </c>
      <c r="E38" s="73" t="s">
        <v>656</v>
      </c>
      <c r="F38" s="74">
        <f>VLOOKUP(C58,Répartition_Charges[],9)</f>
        <v>0</v>
      </c>
      <c r="G38" s="74"/>
      <c r="H38" s="133" t="s">
        <v>664</v>
      </c>
    </row>
    <row r="39" spans="1:8">
      <c r="A39" s="24">
        <v>32</v>
      </c>
      <c r="B39" s="25">
        <v>45657</v>
      </c>
      <c r="C39" s="26">
        <v>514008</v>
      </c>
      <c r="D39" s="1">
        <f>IF($C39="","",VLOOKUP($C39,'Nomenclature des comptes'!$B$4:$C$646,2))</f>
        <v>0</v>
      </c>
      <c r="E39" s="73" t="s">
        <v>694</v>
      </c>
      <c r="F39" s="74">
        <f>VLOOKUP(C59,Répartition_Charges[],9)</f>
        <v>104.76399999999998</v>
      </c>
      <c r="G39" s="74"/>
      <c r="H39" s="133" t="s">
        <v>664</v>
      </c>
    </row>
    <row r="40" spans="1:8">
      <c r="A40" s="24">
        <v>33</v>
      </c>
      <c r="B40" s="25">
        <v>45657</v>
      </c>
      <c r="C40" s="26">
        <v>514009</v>
      </c>
      <c r="D40" s="1">
        <f>IF($C40="","",VLOOKUP($C40,'Nomenclature des comptes'!$B$4:$C$646,2))</f>
        <v>0</v>
      </c>
      <c r="E40" s="73" t="s">
        <v>694</v>
      </c>
      <c r="F40" s="74">
        <f>VLOOKUP(C60,Répartition_Charges[],9)</f>
        <v>271.98599999999999</v>
      </c>
      <c r="G40" s="74"/>
      <c r="H40" s="133" t="s">
        <v>664</v>
      </c>
    </row>
    <row r="41" spans="1:8">
      <c r="A41" s="24">
        <v>34</v>
      </c>
      <c r="B41" s="25">
        <v>45657</v>
      </c>
      <c r="C41" s="26">
        <v>514010</v>
      </c>
      <c r="D41" s="1">
        <f>IF($C41="","",VLOOKUP($C41,'Nomenclature des comptes'!$B$4:$C$646,2))</f>
        <v>0</v>
      </c>
      <c r="E41" s="73" t="s">
        <v>695</v>
      </c>
      <c r="F41" s="74">
        <f>VLOOKUP(C61,Répartition_Charges[],9)</f>
        <v>104.76399999999998</v>
      </c>
      <c r="G41" s="74"/>
      <c r="H41" s="133" t="s">
        <v>664</v>
      </c>
    </row>
    <row r="42" spans="1:8">
      <c r="A42" s="24">
        <v>35</v>
      </c>
      <c r="B42" s="25">
        <v>45657</v>
      </c>
      <c r="C42" s="26">
        <v>514011</v>
      </c>
      <c r="D42" s="1">
        <f>IF($C42="","",VLOOKUP($C42,'Nomenclature des comptes'!$B$4:$C$646,2))</f>
        <v>0</v>
      </c>
      <c r="E42" s="73" t="s">
        <v>656</v>
      </c>
      <c r="F42" s="74">
        <f>VLOOKUP(C62,Répartition_Charges[],9)</f>
        <v>0</v>
      </c>
      <c r="G42" s="74"/>
      <c r="H42" s="133" t="s">
        <v>664</v>
      </c>
    </row>
    <row r="43" spans="1:8">
      <c r="A43" s="24">
        <v>36</v>
      </c>
      <c r="B43" s="25">
        <v>45657</v>
      </c>
      <c r="C43" s="26">
        <v>514012</v>
      </c>
      <c r="D43" s="1">
        <f>IF($C43="","",VLOOKUP($C43,'Nomenclature des comptes'!$B$4:$C$646,2))</f>
        <v>0</v>
      </c>
      <c r="E43" s="73" t="s">
        <v>695</v>
      </c>
      <c r="F43" s="74">
        <f>VLOOKUP(C63,Répartition_Charges[],9)</f>
        <v>104.76399999999998</v>
      </c>
      <c r="G43" s="74"/>
      <c r="H43" s="133" t="s">
        <v>664</v>
      </c>
    </row>
    <row r="44" spans="1:8">
      <c r="A44" s="24">
        <v>37</v>
      </c>
      <c r="B44" s="25">
        <v>45657</v>
      </c>
      <c r="C44" s="26">
        <v>514013</v>
      </c>
      <c r="D44" s="1">
        <f>IF($C44="","",VLOOKUP($C44,'Nomenclature des comptes'!$B$4:$C$646,2))</f>
        <v>0</v>
      </c>
      <c r="E44" s="73" t="s">
        <v>694</v>
      </c>
      <c r="F44" s="74">
        <f>VLOOKUP(C64,Répartition_Charges[],9)</f>
        <v>167.22199999999998</v>
      </c>
      <c r="G44" s="74"/>
      <c r="H44" s="133" t="s">
        <v>664</v>
      </c>
    </row>
    <row r="45" spans="1:8">
      <c r="A45" s="24">
        <v>38</v>
      </c>
      <c r="B45" s="25">
        <v>45657</v>
      </c>
      <c r="C45" s="26">
        <v>514014</v>
      </c>
      <c r="D45" s="1">
        <f>IF($C45="","",VLOOKUP($C45,'Nomenclature des comptes'!$B$4:$C$646,2))</f>
        <v>0</v>
      </c>
      <c r="E45" s="73" t="s">
        <v>694</v>
      </c>
      <c r="F45" s="74">
        <f>VLOOKUP(C65,Répartition_Charges[],9)</f>
        <v>104.76399999999998</v>
      </c>
      <c r="G45" s="74"/>
      <c r="H45" s="133" t="s">
        <v>664</v>
      </c>
    </row>
    <row r="46" spans="1:8">
      <c r="A46" s="24">
        <v>39</v>
      </c>
      <c r="B46" s="25">
        <v>45657</v>
      </c>
      <c r="C46" s="26">
        <v>514015</v>
      </c>
      <c r="D46" s="1">
        <f>IF($C46="","",VLOOKUP($C46,'Nomenclature des comptes'!$B$4:$C$646,2))</f>
        <v>0</v>
      </c>
      <c r="E46" s="73" t="s">
        <v>656</v>
      </c>
      <c r="F46" s="74">
        <f>VLOOKUP(C66,Répartition_Charges[],9)</f>
        <v>0</v>
      </c>
      <c r="G46" s="74"/>
      <c r="H46" s="133" t="s">
        <v>664</v>
      </c>
    </row>
    <row r="47" spans="1:8">
      <c r="A47" s="24">
        <v>40</v>
      </c>
      <c r="B47" s="25">
        <v>45657</v>
      </c>
      <c r="C47" s="26">
        <v>514016</v>
      </c>
      <c r="D47" s="1">
        <f>IF($C47="","",VLOOKUP($C47,'Nomenclature des comptes'!$B$4:$C$646,2))</f>
        <v>0</v>
      </c>
      <c r="E47" s="73" t="s">
        <v>656</v>
      </c>
      <c r="F47" s="74">
        <f>VLOOKUP(C67,Répartition_Charges[],9)</f>
        <v>0</v>
      </c>
      <c r="G47" s="90"/>
      <c r="H47" s="133" t="s">
        <v>664</v>
      </c>
    </row>
    <row r="48" spans="1:8">
      <c r="A48" s="24">
        <v>41</v>
      </c>
      <c r="B48" s="25">
        <v>45657</v>
      </c>
      <c r="C48" s="26">
        <v>514017</v>
      </c>
      <c r="D48" s="1">
        <f>IF($C48="","",VLOOKUP($C48,'Nomenclature des comptes'!$B$4:$C$646,2))</f>
        <v>0</v>
      </c>
      <c r="E48" s="73" t="s">
        <v>656</v>
      </c>
      <c r="F48" s="74">
        <f>VLOOKUP(C68,Répartition_Charges[],9)</f>
        <v>0</v>
      </c>
      <c r="G48" s="90"/>
      <c r="H48" s="133" t="s">
        <v>664</v>
      </c>
    </row>
    <row r="49" spans="1:8">
      <c r="A49" s="24">
        <v>42</v>
      </c>
      <c r="B49" s="25">
        <v>45657</v>
      </c>
      <c r="C49" s="26">
        <v>514018</v>
      </c>
      <c r="D49" s="1">
        <f>IF($C49="","",VLOOKUP($C49,'Nomenclature des comptes'!$B$4:$C$646,2))</f>
        <v>0</v>
      </c>
      <c r="E49" s="73" t="s">
        <v>656</v>
      </c>
      <c r="F49" s="74">
        <f>VLOOKUP(C69,Répartition_Charges[],9)</f>
        <v>0</v>
      </c>
      <c r="G49" s="74"/>
      <c r="H49" s="133" t="s">
        <v>664</v>
      </c>
    </row>
    <row r="50" spans="1:8">
      <c r="A50" s="24">
        <v>43</v>
      </c>
      <c r="B50" s="25">
        <v>45657</v>
      </c>
      <c r="C50" s="26">
        <v>514000</v>
      </c>
      <c r="D50" s="1">
        <f>IF(C50="","",VLOOKUP(C50,'Nomenclature des comptes'!$B$4:$C$646,2))</f>
        <v>0</v>
      </c>
      <c r="E50" s="73" t="s">
        <v>681</v>
      </c>
      <c r="F50" s="74"/>
      <c r="G50" s="74">
        <f>'Répartitions charges'!I33</f>
        <v>1402.2359999999996</v>
      </c>
      <c r="H50" s="133" t="s">
        <v>664</v>
      </c>
    </row>
    <row r="51" spans="1:8">
      <c r="A51" s="24">
        <v>44</v>
      </c>
      <c r="B51" s="25"/>
      <c r="C51" s="26"/>
      <c r="D51" s="1" t="str">
        <f>IF(C51="","",VLOOKUP(C51,'Nomenclature des comptes'!$B$4:$C$646,2))</f>
        <v/>
      </c>
      <c r="E51" s="73"/>
      <c r="F51" s="74"/>
      <c r="G51" s="74"/>
      <c r="H51" s="133"/>
    </row>
    <row r="52" spans="1:8">
      <c r="A52" s="24">
        <v>45</v>
      </c>
      <c r="B52" s="25">
        <v>45657</v>
      </c>
      <c r="C52" s="26">
        <v>514001</v>
      </c>
      <c r="D52" s="1">
        <f>IF($C52="","",VLOOKUP($C52,'Nomenclature des comptes'!$B$4:$C$646,2))</f>
        <v>0</v>
      </c>
      <c r="E52" s="73" t="str">
        <f>Répartition_Charges[[#Headers],[Communs]]</f>
        <v>Communs</v>
      </c>
      <c r="F52" s="74">
        <f>VLOOKUP($C52,Répartition_Charges[],6)</f>
        <v>0</v>
      </c>
      <c r="G52" s="74" t="s">
        <v>657</v>
      </c>
      <c r="H52" s="133" t="s">
        <v>668</v>
      </c>
    </row>
    <row r="53" spans="1:8">
      <c r="A53" s="24">
        <v>46</v>
      </c>
      <c r="B53" s="25">
        <v>45657</v>
      </c>
      <c r="C53" s="26">
        <v>514002</v>
      </c>
      <c r="D53" s="1">
        <f>IF($C53="","",VLOOKUP($C53,'Nomenclature des comptes'!$B$4:$C$646,2))</f>
        <v>0</v>
      </c>
      <c r="E53" s="73" t="str">
        <f>Répartition_Charges[[#Headers],[Communs]]</f>
        <v>Communs</v>
      </c>
      <c r="F53" s="74">
        <f>VLOOKUP($C53,Répartition_Charges[],6)</f>
        <v>0</v>
      </c>
      <c r="G53" s="74" t="s">
        <v>657</v>
      </c>
      <c r="H53" s="133" t="s">
        <v>668</v>
      </c>
    </row>
    <row r="54" spans="1:8">
      <c r="A54" s="24">
        <v>47</v>
      </c>
      <c r="B54" s="25">
        <v>45657</v>
      </c>
      <c r="C54" s="26">
        <v>514003</v>
      </c>
      <c r="D54" s="1">
        <f>IF($C54="","",VLOOKUP($C54,'Nomenclature des comptes'!$B$4:$C$646,2))</f>
        <v>0</v>
      </c>
      <c r="E54" s="73" t="str">
        <f>Répartition_Charges[[#Headers],[Communs]]</f>
        <v>Communs</v>
      </c>
      <c r="F54" s="74">
        <f>VLOOKUP($C54,Répartition_Charges[],6)</f>
        <v>0</v>
      </c>
      <c r="G54" s="74"/>
      <c r="H54" s="133" t="s">
        <v>668</v>
      </c>
    </row>
    <row r="55" spans="1:8">
      <c r="A55" s="24">
        <v>48</v>
      </c>
      <c r="B55" s="25">
        <v>45657</v>
      </c>
      <c r="C55" s="26">
        <v>514004</v>
      </c>
      <c r="D55" s="1">
        <f>IF($C55="","",VLOOKUP($C55,'Nomenclature des comptes'!$B$4:$C$646,2))</f>
        <v>0</v>
      </c>
      <c r="E55" s="73" t="str">
        <f>Répartition_Charges[[#Headers],[Communs]]</f>
        <v>Communs</v>
      </c>
      <c r="F55" s="74">
        <f>VLOOKUP($C55,Répartition_Charges[],6)</f>
        <v>0</v>
      </c>
      <c r="G55" s="74"/>
      <c r="H55" s="133" t="s">
        <v>668</v>
      </c>
    </row>
    <row r="56" spans="1:8">
      <c r="A56" s="24">
        <v>49</v>
      </c>
      <c r="B56" s="25">
        <v>45657</v>
      </c>
      <c r="C56" s="26">
        <v>514005</v>
      </c>
      <c r="D56" s="1">
        <f>IF($C56="","",VLOOKUP($C56,'Nomenclature des comptes'!$B$4:$C$646,2))</f>
        <v>0</v>
      </c>
      <c r="E56" s="73" t="str">
        <f>Répartition_Charges[[#Headers],[Communs]]</f>
        <v>Communs</v>
      </c>
      <c r="F56" s="74">
        <f>VLOOKUP($C56,Répartition_Charges[],6)</f>
        <v>0</v>
      </c>
      <c r="G56" s="74"/>
      <c r="H56" s="133" t="s">
        <v>668</v>
      </c>
    </row>
    <row r="57" spans="1:8">
      <c r="A57" s="24">
        <v>50</v>
      </c>
      <c r="B57" s="25">
        <v>45657</v>
      </c>
      <c r="C57" s="26">
        <v>514006</v>
      </c>
      <c r="D57" s="1">
        <f>IF($C57="","",VLOOKUP($C57,'Nomenclature des comptes'!$B$4:$C$646,2))</f>
        <v>0</v>
      </c>
      <c r="E57" s="73" t="str">
        <f>Répartition_Charges[[#Headers],[Communs]]</f>
        <v>Communs</v>
      </c>
      <c r="F57" s="74">
        <f>VLOOKUP($C57,Répartition_Charges[],6)</f>
        <v>0</v>
      </c>
      <c r="G57" s="74"/>
      <c r="H57" s="133" t="s">
        <v>668</v>
      </c>
    </row>
    <row r="58" spans="1:8">
      <c r="A58" s="24">
        <v>51</v>
      </c>
      <c r="B58" s="25">
        <v>45657</v>
      </c>
      <c r="C58" s="26">
        <v>514007</v>
      </c>
      <c r="D58" s="1">
        <f>IF($C58="","",VLOOKUP($C58,'Nomenclature des comptes'!$B$4:$C$646,2))</f>
        <v>0</v>
      </c>
      <c r="E58" s="73" t="str">
        <f>Répartition_Charges[[#Headers],[Communs]]</f>
        <v>Communs</v>
      </c>
      <c r="F58" s="74">
        <f>VLOOKUP($C58,Répartition_Charges[],6)</f>
        <v>0</v>
      </c>
      <c r="G58" s="74"/>
      <c r="H58" s="133" t="s">
        <v>668</v>
      </c>
    </row>
    <row r="59" spans="1:8">
      <c r="A59" s="24">
        <v>52</v>
      </c>
      <c r="B59" s="25">
        <v>45657</v>
      </c>
      <c r="C59" s="26">
        <v>514008</v>
      </c>
      <c r="D59" s="1">
        <f>IF($C59="","",VLOOKUP($C59,'Nomenclature des comptes'!$B$4:$C$646,2))</f>
        <v>0</v>
      </c>
      <c r="E59" s="73" t="str">
        <f>Répartition_Charges[[#Headers],[Communs]]</f>
        <v>Communs</v>
      </c>
      <c r="F59" s="74">
        <f>VLOOKUP($C59,Répartition_Charges[],6)</f>
        <v>0</v>
      </c>
      <c r="G59" s="74"/>
      <c r="H59" s="133" t="s">
        <v>668</v>
      </c>
    </row>
    <row r="60" spans="1:8">
      <c r="A60" s="24">
        <v>53</v>
      </c>
      <c r="B60" s="25">
        <v>45657</v>
      </c>
      <c r="C60" s="26">
        <v>514009</v>
      </c>
      <c r="D60" s="1">
        <f>IF($C60="","",VLOOKUP($C60,'Nomenclature des comptes'!$B$4:$C$646,2))</f>
        <v>0</v>
      </c>
      <c r="E60" s="73" t="str">
        <f>Répartition_Charges[[#Headers],[Communs]]</f>
        <v>Communs</v>
      </c>
      <c r="F60" s="74">
        <f>VLOOKUP($C60,Répartition_Charges[],6)</f>
        <v>0</v>
      </c>
      <c r="G60" s="74"/>
      <c r="H60" s="133" t="s">
        <v>668</v>
      </c>
    </row>
    <row r="61" spans="1:8">
      <c r="A61" s="24">
        <v>54</v>
      </c>
      <c r="B61" s="25">
        <v>45657</v>
      </c>
      <c r="C61" s="26">
        <v>514010</v>
      </c>
      <c r="D61" s="1">
        <f>IF($C61="","",VLOOKUP($C61,'Nomenclature des comptes'!$B$4:$C$646,2))</f>
        <v>0</v>
      </c>
      <c r="E61" s="73" t="str">
        <f>Répartition_Charges[[#Headers],[Communs]]</f>
        <v>Communs</v>
      </c>
      <c r="F61" s="74">
        <f>VLOOKUP($C61,Répartition_Charges[],6)</f>
        <v>0</v>
      </c>
      <c r="G61" s="74"/>
      <c r="H61" s="133" t="s">
        <v>668</v>
      </c>
    </row>
    <row r="62" spans="1:8">
      <c r="A62" s="24">
        <v>55</v>
      </c>
      <c r="B62" s="25">
        <v>45657</v>
      </c>
      <c r="C62" s="26">
        <v>514011</v>
      </c>
      <c r="D62" s="1">
        <f>IF($C62="","",VLOOKUP($C62,'Nomenclature des comptes'!$B$4:$C$646,2))</f>
        <v>0</v>
      </c>
      <c r="E62" s="73" t="str">
        <f>Répartition_Charges[[#Headers],[Communs]]</f>
        <v>Communs</v>
      </c>
      <c r="F62" s="74">
        <f>VLOOKUP($C62,Répartition_Charges[],6)</f>
        <v>0</v>
      </c>
      <c r="G62" s="74"/>
      <c r="H62" s="133" t="s">
        <v>668</v>
      </c>
    </row>
    <row r="63" spans="1:8">
      <c r="A63" s="24">
        <v>56</v>
      </c>
      <c r="B63" s="25">
        <v>45657</v>
      </c>
      <c r="C63" s="26">
        <v>514012</v>
      </c>
      <c r="D63" s="1">
        <f>IF($C63="","",VLOOKUP($C63,'Nomenclature des comptes'!$B$4:$C$646,2))</f>
        <v>0</v>
      </c>
      <c r="E63" s="73" t="str">
        <f>Répartition_Charges[[#Headers],[Communs]]</f>
        <v>Communs</v>
      </c>
      <c r="F63" s="74">
        <f>VLOOKUP($C63,Répartition_Charges[],6)</f>
        <v>0</v>
      </c>
      <c r="G63" s="74"/>
      <c r="H63" s="133" t="s">
        <v>668</v>
      </c>
    </row>
    <row r="64" spans="1:8">
      <c r="A64" s="24">
        <v>57</v>
      </c>
      <c r="B64" s="25">
        <v>45657</v>
      </c>
      <c r="C64" s="26">
        <v>514013</v>
      </c>
      <c r="D64" s="1">
        <f>IF($C64="","",VLOOKUP($C64,'Nomenclature des comptes'!$B$4:$C$646,2))</f>
        <v>0</v>
      </c>
      <c r="E64" s="73" t="str">
        <f>Répartition_Charges[[#Headers],[Communs]]</f>
        <v>Communs</v>
      </c>
      <c r="F64" s="74">
        <f>VLOOKUP($C64,Répartition_Charges[],6)</f>
        <v>0</v>
      </c>
      <c r="G64" s="74"/>
      <c r="H64" s="133" t="s">
        <v>668</v>
      </c>
    </row>
    <row r="65" spans="1:8">
      <c r="A65" s="24">
        <v>58</v>
      </c>
      <c r="B65" s="25">
        <v>45657</v>
      </c>
      <c r="C65" s="26">
        <v>514014</v>
      </c>
      <c r="D65" s="1">
        <f>IF($C65="","",VLOOKUP($C65,'Nomenclature des comptes'!$B$4:$C$646,2))</f>
        <v>0</v>
      </c>
      <c r="E65" s="73" t="str">
        <f>Répartition_Charges[[#Headers],[Communs]]</f>
        <v>Communs</v>
      </c>
      <c r="F65" s="74">
        <f>VLOOKUP($C65,Répartition_Charges[],6)</f>
        <v>0</v>
      </c>
      <c r="G65" s="74"/>
      <c r="H65" s="133" t="s">
        <v>668</v>
      </c>
    </row>
    <row r="66" spans="1:8">
      <c r="A66" s="24">
        <v>59</v>
      </c>
      <c r="B66" s="25">
        <v>45657</v>
      </c>
      <c r="C66" s="26">
        <v>514015</v>
      </c>
      <c r="D66" s="1">
        <f>IF($C66="","",VLOOKUP($C66,'Nomenclature des comptes'!$B$4:$C$646,2))</f>
        <v>0</v>
      </c>
      <c r="E66" s="73" t="str">
        <f>Répartition_Charges[[#Headers],[Communs]]</f>
        <v>Communs</v>
      </c>
      <c r="F66" s="74">
        <f>VLOOKUP($C66,Répartition_Charges[],6)</f>
        <v>0</v>
      </c>
      <c r="G66" s="29"/>
      <c r="H66" s="133" t="s">
        <v>668</v>
      </c>
    </row>
    <row r="67" spans="1:8">
      <c r="A67" s="24">
        <v>60</v>
      </c>
      <c r="B67" s="25">
        <v>45657</v>
      </c>
      <c r="C67" s="26">
        <v>514016</v>
      </c>
      <c r="D67" s="1">
        <f>IF($C67="","",VLOOKUP($C67,'Nomenclature des comptes'!$B$4:$C$646,2))</f>
        <v>0</v>
      </c>
      <c r="E67" s="73" t="str">
        <f>Répartition_Charges[[#Headers],[Communs]]</f>
        <v>Communs</v>
      </c>
      <c r="F67" s="74">
        <f>VLOOKUP($C67,Répartition_Charges[],6)</f>
        <v>0</v>
      </c>
      <c r="G67" s="29"/>
      <c r="H67" s="133" t="s">
        <v>668</v>
      </c>
    </row>
    <row r="68" spans="1:8">
      <c r="A68" s="24">
        <v>61</v>
      </c>
      <c r="B68" s="25">
        <v>45657</v>
      </c>
      <c r="C68" s="26">
        <v>514017</v>
      </c>
      <c r="D68" s="1">
        <f>IF($C68="","",VLOOKUP($C68,'Nomenclature des comptes'!$B$4:$C$646,2))</f>
        <v>0</v>
      </c>
      <c r="E68" s="73" t="str">
        <f>Répartition_Charges[[#Headers],[Communs]]</f>
        <v>Communs</v>
      </c>
      <c r="F68" s="74">
        <f>VLOOKUP($C68,Répartition_Charges[],6)</f>
        <v>0</v>
      </c>
      <c r="G68" s="29"/>
      <c r="H68" s="133" t="s">
        <v>668</v>
      </c>
    </row>
    <row r="69" spans="1:8">
      <c r="A69" s="24">
        <v>62</v>
      </c>
      <c r="B69" s="25">
        <v>45657</v>
      </c>
      <c r="C69" s="26">
        <v>514018</v>
      </c>
      <c r="D69" s="1">
        <f>IF($C69="","",VLOOKUP($C69,'Nomenclature des comptes'!$B$4:$C$646,2))</f>
        <v>0</v>
      </c>
      <c r="E69" s="73" t="str">
        <f>Répartition_Charges[[#Headers],[Communs]]</f>
        <v>Communs</v>
      </c>
      <c r="F69" s="74">
        <f>VLOOKUP($C69,Répartition_Charges[],6)</f>
        <v>0</v>
      </c>
      <c r="G69" s="29"/>
      <c r="H69" s="133" t="s">
        <v>668</v>
      </c>
    </row>
    <row r="70" spans="1:8">
      <c r="A70" s="24">
        <v>63</v>
      </c>
      <c r="B70" s="25">
        <v>45657</v>
      </c>
      <c r="C70" s="26">
        <v>514000</v>
      </c>
      <c r="D70" s="1">
        <f>IF(C70="","",VLOOKUP(C70,'Nomenclature des comptes'!$B$4:$C$646,2))</f>
        <v>0</v>
      </c>
      <c r="E70" s="73" t="str">
        <f>Répartition_Charges[[#Headers],[Communs]]</f>
        <v>Communs</v>
      </c>
      <c r="F70" s="74"/>
      <c r="G70" s="29">
        <f>'Répartitions charges'!F18</f>
        <v>0</v>
      </c>
      <c r="H70" s="133" t="s">
        <v>668</v>
      </c>
    </row>
    <row r="71" spans="1:8">
      <c r="A71" s="24">
        <v>64</v>
      </c>
      <c r="B71" s="25"/>
      <c r="C71" s="26"/>
      <c r="D71" s="1" t="str">
        <f>IF(C71="","",VLOOKUP(C71,'Nomenclature des comptes'!$B$4:$C$646,2))</f>
        <v/>
      </c>
      <c r="E71" s="73"/>
      <c r="F71" s="74"/>
      <c r="G71" s="29"/>
      <c r="H71" s="133"/>
    </row>
    <row r="72" spans="1:8">
      <c r="A72" s="24">
        <v>65</v>
      </c>
      <c r="B72" s="25">
        <v>45657</v>
      </c>
      <c r="C72" s="26">
        <v>514001</v>
      </c>
      <c r="D72" s="1">
        <f>IF($C72="","",VLOOKUP($C72,'Nomenclature des comptes'!$B$4:$C$646,2))</f>
        <v>0</v>
      </c>
      <c r="E72" s="73" t="s">
        <v>644</v>
      </c>
      <c r="F72" s="74">
        <f>VLOOKUP($C72,Répartition_Charges[],5)</f>
        <v>16.862348178137651</v>
      </c>
      <c r="G72" s="29"/>
      <c r="H72" s="133" t="s">
        <v>666</v>
      </c>
    </row>
    <row r="73" spans="1:8">
      <c r="A73" s="24">
        <v>66</v>
      </c>
      <c r="B73" s="25">
        <v>45657</v>
      </c>
      <c r="C73" s="26">
        <v>514002</v>
      </c>
      <c r="D73" s="1">
        <f>IF($C73="","",VLOOKUP($C73,'Nomenclature des comptes'!$B$4:$C$646,2))</f>
        <v>0</v>
      </c>
      <c r="E73" s="73" t="s">
        <v>644</v>
      </c>
      <c r="F73" s="74">
        <f>VLOOKUP($C73,Répartition_Charges[],5)</f>
        <v>17.20647773279352</v>
      </c>
      <c r="G73" s="29"/>
      <c r="H73" s="133" t="s">
        <v>666</v>
      </c>
    </row>
    <row r="74" spans="1:8">
      <c r="A74" s="24">
        <v>67</v>
      </c>
      <c r="B74" s="25">
        <v>45657</v>
      </c>
      <c r="C74" s="26">
        <v>514003</v>
      </c>
      <c r="D74" s="1">
        <f>IF($C74="","",VLOOKUP($C74,'Nomenclature des comptes'!$B$4:$C$646,2))</f>
        <v>0</v>
      </c>
      <c r="E74" s="73" t="s">
        <v>644</v>
      </c>
      <c r="F74" s="74">
        <f>VLOOKUP($C74,Répartition_Charges[],5)</f>
        <v>17.20647773279352</v>
      </c>
      <c r="G74" s="29"/>
      <c r="H74" s="133" t="s">
        <v>666</v>
      </c>
    </row>
    <row r="75" spans="1:8">
      <c r="A75" s="24">
        <v>68</v>
      </c>
      <c r="B75" s="25">
        <v>45657</v>
      </c>
      <c r="C75" s="26">
        <v>514004</v>
      </c>
      <c r="D75" s="1">
        <f>IF($C75="","",VLOOKUP($C75,'Nomenclature des comptes'!$B$4:$C$646,2))</f>
        <v>0</v>
      </c>
      <c r="E75" s="73" t="s">
        <v>644</v>
      </c>
      <c r="F75" s="74">
        <f>VLOOKUP($C75,Répartition_Charges[],5)</f>
        <v>23.056680161943319</v>
      </c>
      <c r="G75" s="29"/>
      <c r="H75" s="133" t="s">
        <v>666</v>
      </c>
    </row>
    <row r="76" spans="1:8">
      <c r="A76" s="24">
        <v>69</v>
      </c>
      <c r="B76" s="25">
        <v>45657</v>
      </c>
      <c r="C76" s="26">
        <v>514005</v>
      </c>
      <c r="D76" s="1">
        <f>IF($C76="","",VLOOKUP($C76,'Nomenclature des comptes'!$B$4:$C$646,2))</f>
        <v>0</v>
      </c>
      <c r="E76" s="73" t="s">
        <v>644</v>
      </c>
      <c r="F76" s="74">
        <f>VLOOKUP($C76,Répartition_Charges[],5)</f>
        <v>25.465587044534409</v>
      </c>
      <c r="G76" s="29"/>
      <c r="H76" s="133" t="s">
        <v>666</v>
      </c>
    </row>
    <row r="77" spans="1:8">
      <c r="A77" s="24">
        <v>70</v>
      </c>
      <c r="B77" s="25">
        <v>45657</v>
      </c>
      <c r="C77" s="26">
        <v>514006</v>
      </c>
      <c r="D77" s="1">
        <f>IF($C77="","",VLOOKUP($C77,'Nomenclature des comptes'!$B$4:$C$646,2))</f>
        <v>0</v>
      </c>
      <c r="E77" s="73" t="s">
        <v>644</v>
      </c>
      <c r="F77" s="74">
        <f>VLOOKUP($C77,Répartition_Charges[],5)</f>
        <v>25.465587044534409</v>
      </c>
      <c r="G77" s="29"/>
      <c r="H77" s="133" t="s">
        <v>666</v>
      </c>
    </row>
    <row r="78" spans="1:8">
      <c r="A78" s="24">
        <v>71</v>
      </c>
      <c r="B78" s="25">
        <v>45657</v>
      </c>
      <c r="C78" s="26">
        <v>514007</v>
      </c>
      <c r="D78" s="1">
        <f>IF($C78="","",VLOOKUP($C78,'Nomenclature des comptes'!$B$4:$C$646,2))</f>
        <v>0</v>
      </c>
      <c r="E78" s="73" t="s">
        <v>644</v>
      </c>
      <c r="F78" s="74">
        <f>VLOOKUP($C78,Répartition_Charges[],5)</f>
        <v>24.4331983805668</v>
      </c>
      <c r="G78" s="29"/>
      <c r="H78" s="133" t="s">
        <v>666</v>
      </c>
    </row>
    <row r="79" spans="1:8">
      <c r="A79" s="24">
        <v>72</v>
      </c>
      <c r="B79" s="25">
        <v>45657</v>
      </c>
      <c r="C79" s="26">
        <v>514008</v>
      </c>
      <c r="D79" s="1">
        <f>IF($C79="","",VLOOKUP($C79,'Nomenclature des comptes'!$B$4:$C$646,2))</f>
        <v>0</v>
      </c>
      <c r="E79" s="73" t="s">
        <v>644</v>
      </c>
      <c r="F79" s="74">
        <f>VLOOKUP($C79,Répartition_Charges[],5)</f>
        <v>22.024291497975707</v>
      </c>
      <c r="G79" s="29"/>
      <c r="H79" s="133" t="s">
        <v>666</v>
      </c>
    </row>
    <row r="80" spans="1:8">
      <c r="A80" s="24">
        <v>73</v>
      </c>
      <c r="B80" s="25">
        <v>45657</v>
      </c>
      <c r="C80" s="26">
        <v>514009</v>
      </c>
      <c r="D80" s="1">
        <f>IF($C80="","",VLOOKUP($C80,'Nomenclature des comptes'!$B$4:$C$646,2))</f>
        <v>0</v>
      </c>
      <c r="E80" s="73" t="s">
        <v>644</v>
      </c>
      <c r="F80" s="74">
        <f>VLOOKUP($C80,Répartition_Charges[],5)</f>
        <v>20.303643724696354</v>
      </c>
      <c r="G80" s="29"/>
      <c r="H80" s="133" t="s">
        <v>666</v>
      </c>
    </row>
    <row r="81" spans="1:9">
      <c r="A81" s="24">
        <v>74</v>
      </c>
      <c r="B81" s="25">
        <v>45657</v>
      </c>
      <c r="C81" s="26">
        <v>514010</v>
      </c>
      <c r="D81" s="1">
        <f>IF($C81="","",VLOOKUP($C81,'Nomenclature des comptes'!$B$4:$C$646,2))</f>
        <v>0</v>
      </c>
      <c r="E81" s="73" t="s">
        <v>644</v>
      </c>
      <c r="F81" s="74">
        <f>VLOOKUP($C81,Répartition_Charges[],5)</f>
        <v>16.862348178137651</v>
      </c>
      <c r="G81" s="29"/>
      <c r="H81" s="133" t="s">
        <v>666</v>
      </c>
    </row>
    <row r="82" spans="1:9">
      <c r="A82" s="24">
        <v>75</v>
      </c>
      <c r="B82" s="25">
        <v>45657</v>
      </c>
      <c r="C82" s="26">
        <v>514011</v>
      </c>
      <c r="D82" s="1">
        <f>IF($C82="","",VLOOKUP($C82,'Nomenclature des comptes'!$B$4:$C$646,2))</f>
        <v>0</v>
      </c>
      <c r="E82" s="73" t="s">
        <v>644</v>
      </c>
      <c r="F82" s="74">
        <f>VLOOKUP($C82,Répartition_Charges[],5)</f>
        <v>18.927125506072873</v>
      </c>
      <c r="G82" s="29"/>
      <c r="H82" s="133" t="s">
        <v>666</v>
      </c>
    </row>
    <row r="83" spans="1:9">
      <c r="A83" s="24">
        <v>76</v>
      </c>
      <c r="B83" s="25">
        <v>45657</v>
      </c>
      <c r="C83" s="26">
        <v>514012</v>
      </c>
      <c r="D83" s="1">
        <f>IF($C83="","",VLOOKUP($C83,'Nomenclature des comptes'!$B$4:$C$646,2))</f>
        <v>0</v>
      </c>
      <c r="E83" s="73" t="s">
        <v>644</v>
      </c>
      <c r="F83" s="74">
        <f>VLOOKUP($C83,Répartition_Charges[],5)</f>
        <v>16.862348178137651</v>
      </c>
      <c r="G83" s="29"/>
      <c r="H83" s="133" t="s">
        <v>666</v>
      </c>
    </row>
    <row r="84" spans="1:9">
      <c r="A84" s="24">
        <v>77</v>
      </c>
      <c r="B84" s="25">
        <v>45657</v>
      </c>
      <c r="C84" s="26">
        <v>514013</v>
      </c>
      <c r="D84" s="1">
        <f>IF($C84="","",VLOOKUP($C84,'Nomenclature des comptes'!$B$4:$C$646,2))</f>
        <v>0</v>
      </c>
      <c r="E84" s="73" t="s">
        <v>644</v>
      </c>
      <c r="F84" s="74">
        <f>VLOOKUP($C84,Répartition_Charges[],5)</f>
        <v>16.174089068825911</v>
      </c>
      <c r="G84" s="29"/>
      <c r="H84" s="133" t="s">
        <v>666</v>
      </c>
    </row>
    <row r="85" spans="1:9">
      <c r="A85" s="24">
        <v>78</v>
      </c>
      <c r="B85" s="25">
        <v>45657</v>
      </c>
      <c r="C85" s="26">
        <v>514014</v>
      </c>
      <c r="D85" s="1">
        <f>IF($C85="","",VLOOKUP($C85,'Nomenclature des comptes'!$B$4:$C$646,2))</f>
        <v>0</v>
      </c>
      <c r="E85" s="73" t="s">
        <v>644</v>
      </c>
      <c r="F85" s="74">
        <f>VLOOKUP($C85,Répartition_Charges[],5)</f>
        <v>15.829959514170039</v>
      </c>
      <c r="G85" s="29"/>
      <c r="H85" s="133" t="s">
        <v>666</v>
      </c>
    </row>
    <row r="86" spans="1:9">
      <c r="A86" s="24">
        <v>79</v>
      </c>
      <c r="B86" s="25">
        <v>45657</v>
      </c>
      <c r="C86" s="26">
        <v>514015</v>
      </c>
      <c r="D86" s="1">
        <f>IF($C86="","",VLOOKUP($C86,'Nomenclature des comptes'!$B$4:$C$646,2))</f>
        <v>0</v>
      </c>
      <c r="E86" s="73" t="s">
        <v>644</v>
      </c>
      <c r="F86" s="74">
        <f>VLOOKUP($C86,Répartition_Charges[],5)</f>
        <v>15.829959514170039</v>
      </c>
      <c r="G86" s="29"/>
      <c r="H86" s="133" t="s">
        <v>666</v>
      </c>
    </row>
    <row r="87" spans="1:9">
      <c r="A87" s="24">
        <v>80</v>
      </c>
      <c r="B87" s="25">
        <v>45657</v>
      </c>
      <c r="C87" s="26">
        <v>514016</v>
      </c>
      <c r="D87" s="1">
        <f>IF($C87="","",VLOOKUP($C87,'Nomenclature des comptes'!$B$4:$C$646,2))</f>
        <v>0</v>
      </c>
      <c r="E87" s="73" t="s">
        <v>644</v>
      </c>
      <c r="F87" s="74">
        <f>VLOOKUP($C87,Répartition_Charges[],5)</f>
        <v>15.485829959514168</v>
      </c>
      <c r="G87" s="29"/>
      <c r="H87" s="133" t="s">
        <v>666</v>
      </c>
    </row>
    <row r="88" spans="1:9">
      <c r="A88" s="24">
        <v>81</v>
      </c>
      <c r="B88" s="25">
        <v>45657</v>
      </c>
      <c r="C88" s="26">
        <v>514017</v>
      </c>
      <c r="D88" s="1">
        <f>IF($C88="","",VLOOKUP($C88,'Nomenclature des comptes'!$B$4:$C$646,2))</f>
        <v>0</v>
      </c>
      <c r="E88" s="73" t="s">
        <v>644</v>
      </c>
      <c r="F88" s="74">
        <f>VLOOKUP($C88,Répartition_Charges[],5)</f>
        <v>16.174089068825911</v>
      </c>
      <c r="G88" s="29"/>
      <c r="H88" s="133" t="s">
        <v>666</v>
      </c>
    </row>
    <row r="89" spans="1:9">
      <c r="A89" s="24">
        <v>82</v>
      </c>
      <c r="B89" s="25">
        <v>45657</v>
      </c>
      <c r="C89" s="26">
        <v>514018</v>
      </c>
      <c r="D89" s="1">
        <f>IF($C89="","",VLOOKUP($C89,'Nomenclature des comptes'!$B$4:$C$646,2))</f>
        <v>0</v>
      </c>
      <c r="E89" s="73" t="s">
        <v>644</v>
      </c>
      <c r="F89" s="74">
        <f>VLOOKUP($C89,Répartition_Charges[],5)</f>
        <v>15.829959514170039</v>
      </c>
      <c r="G89" s="29"/>
      <c r="H89" s="133" t="s">
        <v>666</v>
      </c>
    </row>
    <row r="90" spans="1:9">
      <c r="A90" s="24">
        <v>83</v>
      </c>
      <c r="B90" s="25">
        <v>45657</v>
      </c>
      <c r="C90" s="26">
        <v>514000</v>
      </c>
      <c r="D90" s="1">
        <f>IF(C90="","",VLOOKUP(C90,'Nomenclature des comptes'!$B$4:$C$646,2))</f>
        <v>0</v>
      </c>
      <c r="E90" s="73" t="s">
        <v>644</v>
      </c>
      <c r="F90" s="74"/>
      <c r="G90" s="29">
        <f>'Répartitions charges'!E33</f>
        <v>339.99999999999989</v>
      </c>
      <c r="H90" s="133" t="s">
        <v>666</v>
      </c>
    </row>
    <row r="91" spans="1:9">
      <c r="A91" s="24">
        <v>84</v>
      </c>
      <c r="B91" s="25"/>
      <c r="C91" s="26"/>
      <c r="D91" s="1" t="str">
        <f>IF(C91="","",VLOOKUP(C91,'Nomenclature des comptes'!$B$4:$C$646,2))</f>
        <v/>
      </c>
      <c r="E91" s="73"/>
      <c r="F91" s="74"/>
      <c r="G91" s="29"/>
      <c r="H91" s="133"/>
      <c r="I91" s="19"/>
    </row>
    <row r="92" spans="1:9">
      <c r="A92" s="24">
        <v>85</v>
      </c>
      <c r="B92" s="25">
        <v>45657</v>
      </c>
      <c r="C92" s="26">
        <v>514001</v>
      </c>
      <c r="D92" s="1">
        <f>IF($C92="","",VLOOKUP($C92,'Nomenclature des comptes'!$B$4:$C$646,2))</f>
        <v>0</v>
      </c>
      <c r="E92" s="73" t="s">
        <v>645</v>
      </c>
      <c r="F92" s="74">
        <f>VLOOKUP($C92,Répartition_Charges[],4)</f>
        <v>5.4038866396761129</v>
      </c>
      <c r="G92" s="29"/>
      <c r="H92" s="133" t="s">
        <v>667</v>
      </c>
    </row>
    <row r="93" spans="1:9">
      <c r="A93" s="24">
        <v>86</v>
      </c>
      <c r="B93" s="25">
        <v>45657</v>
      </c>
      <c r="C93" s="26">
        <v>514002</v>
      </c>
      <c r="D93" s="1">
        <f>IF($C93="","",VLOOKUP($C93,'Nomenclature des comptes'!$B$4:$C$646,2))</f>
        <v>0</v>
      </c>
      <c r="E93" s="73" t="s">
        <v>645</v>
      </c>
      <c r="F93" s="74">
        <f>VLOOKUP($C93,Répartition_Charges[],4)</f>
        <v>5.5141700404858298</v>
      </c>
      <c r="G93" s="29"/>
      <c r="H93" s="133" t="s">
        <v>667</v>
      </c>
    </row>
    <row r="94" spans="1:9">
      <c r="A94" s="24">
        <v>87</v>
      </c>
      <c r="B94" s="25">
        <v>45657</v>
      </c>
      <c r="C94" s="26">
        <v>514003</v>
      </c>
      <c r="D94" s="1">
        <f>IF($C94="","",VLOOKUP($C94,'Nomenclature des comptes'!$B$4:$C$646,2))</f>
        <v>0</v>
      </c>
      <c r="E94" s="73" t="s">
        <v>645</v>
      </c>
      <c r="F94" s="74">
        <f>VLOOKUP($C94,Répartition_Charges[],4)</f>
        <v>5.5141700404858298</v>
      </c>
      <c r="G94" s="29"/>
      <c r="H94" s="133" t="s">
        <v>667</v>
      </c>
    </row>
    <row r="95" spans="1:9">
      <c r="A95" s="24">
        <v>88</v>
      </c>
      <c r="B95" s="25">
        <v>45657</v>
      </c>
      <c r="C95" s="26">
        <v>514004</v>
      </c>
      <c r="D95" s="1">
        <f>IF($C95="","",VLOOKUP($C95,'Nomenclature des comptes'!$B$4:$C$646,2))</f>
        <v>0</v>
      </c>
      <c r="E95" s="73" t="s">
        <v>645</v>
      </c>
      <c r="F95" s="74">
        <f>VLOOKUP($C95,Répartition_Charges[],4)</f>
        <v>7.3889878542510115</v>
      </c>
      <c r="G95" s="29"/>
      <c r="H95" s="133" t="s">
        <v>667</v>
      </c>
    </row>
    <row r="96" spans="1:9">
      <c r="A96" s="24">
        <v>89</v>
      </c>
      <c r="B96" s="25">
        <v>45657</v>
      </c>
      <c r="C96" s="26">
        <v>514005</v>
      </c>
      <c r="D96" s="1">
        <f>IF($C96="","",VLOOKUP($C96,'Nomenclature des comptes'!$B$4:$C$646,2))</f>
        <v>0</v>
      </c>
      <c r="E96" s="73" t="s">
        <v>645</v>
      </c>
      <c r="F96" s="74">
        <f>VLOOKUP($C96,Répartition_Charges[],4)</f>
        <v>8.1609716599190278</v>
      </c>
      <c r="G96" s="29"/>
      <c r="H96" s="133" t="s">
        <v>667</v>
      </c>
    </row>
    <row r="97" spans="1:9">
      <c r="A97" s="24">
        <v>90</v>
      </c>
      <c r="B97" s="25">
        <v>45657</v>
      </c>
      <c r="C97" s="26">
        <v>514006</v>
      </c>
      <c r="D97" s="1">
        <f>IF($C97="","",VLOOKUP($C97,'Nomenclature des comptes'!$B$4:$C$646,2))</f>
        <v>0</v>
      </c>
      <c r="E97" s="73" t="s">
        <v>645</v>
      </c>
      <c r="F97" s="74">
        <f>VLOOKUP($C97,Répartition_Charges[],4)</f>
        <v>8.1609716599190278</v>
      </c>
      <c r="G97" s="29"/>
      <c r="H97" s="133" t="s">
        <v>667</v>
      </c>
    </row>
    <row r="98" spans="1:9">
      <c r="A98" s="24">
        <v>91</v>
      </c>
      <c r="B98" s="25">
        <v>45657</v>
      </c>
      <c r="C98" s="26">
        <v>514007</v>
      </c>
      <c r="D98" s="1">
        <f>IF($C98="","",VLOOKUP($C98,'Nomenclature des comptes'!$B$4:$C$646,2))</f>
        <v>0</v>
      </c>
      <c r="E98" s="73" t="s">
        <v>645</v>
      </c>
      <c r="F98" s="74">
        <f>VLOOKUP($C98,Répartition_Charges[],4)</f>
        <v>7.8301214574898781</v>
      </c>
      <c r="G98" s="29"/>
      <c r="H98" s="133" t="s">
        <v>667</v>
      </c>
    </row>
    <row r="99" spans="1:9">
      <c r="A99" s="24">
        <v>92</v>
      </c>
      <c r="B99" s="25">
        <v>45657</v>
      </c>
      <c r="C99" s="26">
        <v>514008</v>
      </c>
      <c r="D99" s="1">
        <f>IF($C99="","",VLOOKUP($C99,'Nomenclature des comptes'!$B$4:$C$646,2))</f>
        <v>0</v>
      </c>
      <c r="E99" s="73" t="s">
        <v>645</v>
      </c>
      <c r="F99" s="74">
        <f>VLOOKUP($C99,Répartition_Charges[],4)</f>
        <v>7.0581376518218617</v>
      </c>
      <c r="G99" s="29"/>
      <c r="H99" s="133" t="s">
        <v>667</v>
      </c>
    </row>
    <row r="100" spans="1:9">
      <c r="A100" s="24">
        <v>93</v>
      </c>
      <c r="B100" s="25">
        <v>45657</v>
      </c>
      <c r="C100" s="26">
        <v>514009</v>
      </c>
      <c r="D100" s="1">
        <f>IF($C100="","",VLOOKUP($C100,'Nomenclature des comptes'!$B$4:$C$646,2))</f>
        <v>0</v>
      </c>
      <c r="E100" s="73" t="s">
        <v>645</v>
      </c>
      <c r="F100" s="74">
        <f>VLOOKUP($C100,Répartition_Charges[],4)</f>
        <v>6.5067206477732791</v>
      </c>
      <c r="G100" s="29"/>
      <c r="H100" s="133" t="s">
        <v>667</v>
      </c>
    </row>
    <row r="101" spans="1:9">
      <c r="A101" s="24">
        <v>94</v>
      </c>
      <c r="B101" s="25">
        <v>45657</v>
      </c>
      <c r="C101" s="26">
        <v>514010</v>
      </c>
      <c r="D101" s="1">
        <f>IF($C101="","",VLOOKUP($C101,'Nomenclature des comptes'!$B$4:$C$646,2))</f>
        <v>0</v>
      </c>
      <c r="E101" s="73" t="s">
        <v>645</v>
      </c>
      <c r="F101" s="74">
        <f>VLOOKUP($C101,Répartition_Charges[],4)</f>
        <v>5.4038866396761129</v>
      </c>
      <c r="G101" s="29"/>
      <c r="H101" s="133" t="s">
        <v>667</v>
      </c>
    </row>
    <row r="102" spans="1:9">
      <c r="A102" s="24">
        <v>95</v>
      </c>
      <c r="B102" s="25">
        <v>45657</v>
      </c>
      <c r="C102" s="26">
        <v>514011</v>
      </c>
      <c r="D102" s="1">
        <f>IF($C102="","",VLOOKUP($C102,'Nomenclature des comptes'!$B$4:$C$646,2))</f>
        <v>0</v>
      </c>
      <c r="E102" s="73" t="s">
        <v>645</v>
      </c>
      <c r="F102" s="74">
        <f>VLOOKUP($C102,Répartition_Charges[],4)</f>
        <v>6.0655870445344124</v>
      </c>
      <c r="G102" s="29"/>
      <c r="H102" s="133" t="s">
        <v>667</v>
      </c>
      <c r="I102" s="19"/>
    </row>
    <row r="103" spans="1:9">
      <c r="A103" s="24">
        <v>96</v>
      </c>
      <c r="B103" s="25">
        <v>45657</v>
      </c>
      <c r="C103" s="26">
        <v>514012</v>
      </c>
      <c r="D103" s="1">
        <f>IF($C103="","",VLOOKUP($C103,'Nomenclature des comptes'!$B$4:$C$646,2))</f>
        <v>0</v>
      </c>
      <c r="E103" s="73" t="s">
        <v>645</v>
      </c>
      <c r="F103" s="74">
        <f>VLOOKUP($C103,Répartition_Charges[],4)</f>
        <v>5.4038866396761129</v>
      </c>
      <c r="G103" s="29"/>
      <c r="H103" s="133" t="s">
        <v>667</v>
      </c>
    </row>
    <row r="104" spans="1:9">
      <c r="A104" s="24">
        <v>97</v>
      </c>
      <c r="B104" s="25">
        <v>45657</v>
      </c>
      <c r="C104" s="26">
        <v>514013</v>
      </c>
      <c r="D104" s="1">
        <f>IF($C104="","",VLOOKUP($C104,'Nomenclature des comptes'!$B$4:$C$646,2))</f>
        <v>0</v>
      </c>
      <c r="E104" s="73" t="s">
        <v>645</v>
      </c>
      <c r="F104" s="74">
        <f>VLOOKUP($C104,Répartition_Charges[],4)</f>
        <v>5.1833198380566801</v>
      </c>
      <c r="G104" s="29"/>
      <c r="H104" s="133" t="s">
        <v>667</v>
      </c>
    </row>
    <row r="105" spans="1:9">
      <c r="A105" s="24">
        <v>98</v>
      </c>
      <c r="B105" s="25">
        <v>45657</v>
      </c>
      <c r="C105" s="26">
        <v>514014</v>
      </c>
      <c r="D105" s="1">
        <f>IF($C105="","",VLOOKUP($C105,'Nomenclature des comptes'!$B$4:$C$646,2))</f>
        <v>0</v>
      </c>
      <c r="E105" s="73" t="s">
        <v>645</v>
      </c>
      <c r="F105" s="74">
        <f>VLOOKUP($C105,Répartition_Charges[],4)</f>
        <v>5.0730364372469632</v>
      </c>
      <c r="G105" s="29"/>
      <c r="H105" s="133" t="s">
        <v>667</v>
      </c>
    </row>
    <row r="106" spans="1:9">
      <c r="A106" s="24">
        <v>99</v>
      </c>
      <c r="B106" s="25">
        <v>45657</v>
      </c>
      <c r="C106" s="26">
        <v>514015</v>
      </c>
      <c r="D106" s="1">
        <f>IF($C106="","",VLOOKUP($C106,'Nomenclature des comptes'!$B$4:$C$646,2))</f>
        <v>0</v>
      </c>
      <c r="E106" s="73" t="s">
        <v>645</v>
      </c>
      <c r="F106" s="74">
        <f>VLOOKUP($C106,Répartition_Charges[],4)</f>
        <v>5.0730364372469632</v>
      </c>
      <c r="G106" s="74"/>
      <c r="H106" s="133" t="s">
        <v>667</v>
      </c>
    </row>
    <row r="107" spans="1:9">
      <c r="A107" s="24">
        <v>100</v>
      </c>
      <c r="B107" s="25">
        <v>45657</v>
      </c>
      <c r="C107" s="26">
        <v>514016</v>
      </c>
      <c r="D107" s="1">
        <f>IF($C107="","",VLOOKUP($C107,'Nomenclature des comptes'!$B$4:$C$646,2))</f>
        <v>0</v>
      </c>
      <c r="E107" s="73" t="s">
        <v>645</v>
      </c>
      <c r="F107" s="74">
        <f>VLOOKUP($C107,Répartition_Charges[],4)</f>
        <v>4.9627530364372463</v>
      </c>
      <c r="G107" s="74"/>
      <c r="H107" s="133" t="s">
        <v>667</v>
      </c>
    </row>
    <row r="108" spans="1:9">
      <c r="A108" s="24">
        <v>101</v>
      </c>
      <c r="B108" s="25">
        <v>45657</v>
      </c>
      <c r="C108" s="26">
        <v>514017</v>
      </c>
      <c r="D108" s="1">
        <f>IF($C108="","",VLOOKUP($C108,'Nomenclature des comptes'!$B$4:$C$646,2))</f>
        <v>0</v>
      </c>
      <c r="E108" s="73" t="s">
        <v>645</v>
      </c>
      <c r="F108" s="74">
        <f>VLOOKUP($C108,Répartition_Charges[],4)</f>
        <v>5.1833198380566801</v>
      </c>
      <c r="G108" s="74"/>
      <c r="H108" s="133" t="s">
        <v>667</v>
      </c>
    </row>
    <row r="109" spans="1:9">
      <c r="A109" s="24">
        <v>102</v>
      </c>
      <c r="B109" s="25">
        <v>45657</v>
      </c>
      <c r="C109" s="26">
        <v>514018</v>
      </c>
      <c r="D109" s="1">
        <f>IF($C109="","",VLOOKUP($C109,'Nomenclature des comptes'!$B$4:$C$646,2))</f>
        <v>0</v>
      </c>
      <c r="E109" s="73" t="s">
        <v>645</v>
      </c>
      <c r="F109" s="74">
        <f>VLOOKUP($C109,Répartition_Charges[],4)</f>
        <v>5.0730364372469632</v>
      </c>
      <c r="G109" s="74"/>
      <c r="H109" s="133" t="s">
        <v>667</v>
      </c>
    </row>
    <row r="110" spans="1:9">
      <c r="A110" s="24">
        <v>103</v>
      </c>
      <c r="B110" s="25">
        <v>45657</v>
      </c>
      <c r="C110" s="26">
        <v>514000</v>
      </c>
      <c r="D110" s="1">
        <f>IF(C110="","",VLOOKUP(C110,'Nomenclature des comptes'!$B$4:$C$646,2))</f>
        <v>0</v>
      </c>
      <c r="E110" s="73" t="s">
        <v>645</v>
      </c>
      <c r="F110" s="74"/>
      <c r="G110" s="74">
        <f>'Répartitions charges'!D33</f>
        <v>108.96000000000001</v>
      </c>
      <c r="H110" s="133" t="s">
        <v>667</v>
      </c>
    </row>
    <row r="111" spans="1:9">
      <c r="A111" s="24">
        <v>104</v>
      </c>
      <c r="B111" s="25"/>
      <c r="C111" s="26"/>
      <c r="D111" s="1" t="str">
        <f>IF(C111="","",VLOOKUP(C111,'Nomenclature des comptes'!$B$4:$C$646,2))</f>
        <v/>
      </c>
      <c r="E111" s="73"/>
      <c r="F111" s="74"/>
      <c r="G111" s="74"/>
      <c r="H111" s="133"/>
    </row>
    <row r="112" spans="1:9">
      <c r="A112" s="24">
        <v>105</v>
      </c>
      <c r="B112" s="25">
        <v>45657</v>
      </c>
      <c r="C112" s="26">
        <v>514001</v>
      </c>
      <c r="D112" s="1">
        <f>IF($C112="","",VLOOKUP($C112,'Nomenclature des comptes'!$B$4:$C$646,2))</f>
        <v>0</v>
      </c>
      <c r="E112" s="73" t="s">
        <v>713</v>
      </c>
      <c r="F112" s="74">
        <f>'Provision travaux FUTURS'!E11</f>
        <v>24.8</v>
      </c>
      <c r="G112" s="74"/>
      <c r="H112" s="133" t="s">
        <v>698</v>
      </c>
    </row>
    <row r="113" spans="1:8">
      <c r="A113" s="24">
        <v>106</v>
      </c>
      <c r="B113" s="25">
        <v>45657</v>
      </c>
      <c r="C113" s="26">
        <v>514002</v>
      </c>
      <c r="D113" s="1">
        <f>IF($C113="","",VLOOKUP($C113,'Nomenclature des comptes'!$B$4:$C$646,2))</f>
        <v>0</v>
      </c>
      <c r="E113" s="73" t="s">
        <v>713</v>
      </c>
      <c r="F113" s="74">
        <f>'Provision travaux FUTURS'!E12</f>
        <v>25.3</v>
      </c>
      <c r="G113" s="74"/>
      <c r="H113" s="133" t="s">
        <v>698</v>
      </c>
    </row>
    <row r="114" spans="1:8">
      <c r="A114" s="24">
        <v>107</v>
      </c>
      <c r="B114" s="25">
        <v>45657</v>
      </c>
      <c r="C114" s="26">
        <v>514003</v>
      </c>
      <c r="D114" s="1">
        <f>IF($C114="","",VLOOKUP($C114,'Nomenclature des comptes'!$B$4:$C$646,2))</f>
        <v>0</v>
      </c>
      <c r="E114" s="73" t="s">
        <v>713</v>
      </c>
      <c r="F114" s="74">
        <f>'Provision travaux FUTURS'!E13</f>
        <v>25.3</v>
      </c>
      <c r="G114" s="74"/>
      <c r="H114" s="133" t="s">
        <v>698</v>
      </c>
    </row>
    <row r="115" spans="1:8">
      <c r="A115" s="24">
        <v>108</v>
      </c>
      <c r="B115" s="25">
        <v>45657</v>
      </c>
      <c r="C115" s="26">
        <v>514004</v>
      </c>
      <c r="D115" s="1">
        <f>IF($C115="","",VLOOKUP($C115,'Nomenclature des comptes'!$B$4:$C$646,2))</f>
        <v>0</v>
      </c>
      <c r="E115" s="73" t="s">
        <v>713</v>
      </c>
      <c r="F115" s="74">
        <f>'Provision travaux FUTURS'!E14</f>
        <v>33.909999999999997</v>
      </c>
      <c r="G115" s="74"/>
      <c r="H115" s="133" t="s">
        <v>698</v>
      </c>
    </row>
    <row r="116" spans="1:8">
      <c r="A116" s="24">
        <v>109</v>
      </c>
      <c r="B116" s="25">
        <v>45657</v>
      </c>
      <c r="C116" s="26">
        <v>514005</v>
      </c>
      <c r="D116" s="1">
        <f>IF($C116="","",VLOOKUP($C116,'Nomenclature des comptes'!$B$4:$C$646,2))</f>
        <v>0</v>
      </c>
      <c r="E116" s="73" t="s">
        <v>713</v>
      </c>
      <c r="F116" s="74">
        <f>'Provision travaux FUTURS'!E15</f>
        <v>37.450000000000003</v>
      </c>
      <c r="G116" s="74"/>
      <c r="H116" s="133" t="s">
        <v>698</v>
      </c>
    </row>
    <row r="117" spans="1:8">
      <c r="A117" s="24">
        <v>110</v>
      </c>
      <c r="B117" s="25">
        <v>45657</v>
      </c>
      <c r="C117" s="26">
        <v>514006</v>
      </c>
      <c r="D117" s="1">
        <f>IF($C117="","",VLOOKUP($C117,'Nomenclature des comptes'!$B$4:$C$646,2))</f>
        <v>0</v>
      </c>
      <c r="E117" s="73" t="s">
        <v>713</v>
      </c>
      <c r="F117" s="74">
        <f>'Provision travaux FUTURS'!E16</f>
        <v>37.450000000000003</v>
      </c>
      <c r="G117" s="74"/>
      <c r="H117" s="133" t="s">
        <v>698</v>
      </c>
    </row>
    <row r="118" spans="1:8">
      <c r="A118" s="24">
        <v>111</v>
      </c>
      <c r="B118" s="25">
        <v>45657</v>
      </c>
      <c r="C118" s="26">
        <v>514007</v>
      </c>
      <c r="D118" s="1">
        <f>IF($C118="","",VLOOKUP($C118,'Nomenclature des comptes'!$B$4:$C$646,2))</f>
        <v>0</v>
      </c>
      <c r="E118" s="73" t="s">
        <v>713</v>
      </c>
      <c r="F118" s="74">
        <f>'Provision travaux FUTURS'!E17</f>
        <v>35.93</v>
      </c>
      <c r="G118" s="74"/>
      <c r="H118" s="133" t="s">
        <v>698</v>
      </c>
    </row>
    <row r="119" spans="1:8">
      <c r="A119" s="24">
        <v>112</v>
      </c>
      <c r="B119" s="25">
        <v>45657</v>
      </c>
      <c r="C119" s="26">
        <v>514008</v>
      </c>
      <c r="D119" s="1">
        <f>IF($C119="","",VLOOKUP($C119,'Nomenclature des comptes'!$B$4:$C$646,2))</f>
        <v>0</v>
      </c>
      <c r="E119" s="73" t="s">
        <v>713</v>
      </c>
      <c r="F119" s="74">
        <f>'Provision travaux FUTURS'!E18</f>
        <v>32.39</v>
      </c>
      <c r="G119" s="74"/>
      <c r="H119" s="133" t="s">
        <v>698</v>
      </c>
    </row>
    <row r="120" spans="1:8">
      <c r="A120" s="24">
        <v>113</v>
      </c>
      <c r="B120" s="25">
        <v>45657</v>
      </c>
      <c r="C120" s="26">
        <v>514009</v>
      </c>
      <c r="D120" s="1">
        <f>IF($C120="","",VLOOKUP($C120,'Nomenclature des comptes'!$B$4:$C$646,2))</f>
        <v>0</v>
      </c>
      <c r="E120" s="73" t="s">
        <v>713</v>
      </c>
      <c r="F120" s="74">
        <f>'Provision travaux FUTURS'!E19</f>
        <v>29.86</v>
      </c>
      <c r="G120" s="74"/>
      <c r="H120" s="133" t="s">
        <v>698</v>
      </c>
    </row>
    <row r="121" spans="1:8">
      <c r="A121" s="24">
        <v>114</v>
      </c>
      <c r="B121" s="25">
        <v>45657</v>
      </c>
      <c r="C121" s="26">
        <v>514010</v>
      </c>
      <c r="D121" s="1">
        <f>IF($C121="","",VLOOKUP($C121,'Nomenclature des comptes'!$B$4:$C$646,2))</f>
        <v>0</v>
      </c>
      <c r="E121" s="73" t="s">
        <v>713</v>
      </c>
      <c r="F121" s="74">
        <f>'Provision travaux FUTURS'!E20</f>
        <v>24.8</v>
      </c>
      <c r="G121" s="74"/>
      <c r="H121" s="133" t="s">
        <v>698</v>
      </c>
    </row>
    <row r="122" spans="1:8">
      <c r="A122" s="24">
        <v>115</v>
      </c>
      <c r="B122" s="25">
        <v>45657</v>
      </c>
      <c r="C122" s="26">
        <v>514011</v>
      </c>
      <c r="D122" s="1">
        <f>IF($C122="","",VLOOKUP($C122,'Nomenclature des comptes'!$B$4:$C$646,2))</f>
        <v>0</v>
      </c>
      <c r="E122" s="73" t="s">
        <v>713</v>
      </c>
      <c r="F122" s="74">
        <f>'Provision travaux FUTURS'!E21</f>
        <v>27.83</v>
      </c>
      <c r="G122" s="74"/>
      <c r="H122" s="133" t="s">
        <v>698</v>
      </c>
    </row>
    <row r="123" spans="1:8">
      <c r="A123" s="24">
        <v>116</v>
      </c>
      <c r="B123" s="25">
        <v>45657</v>
      </c>
      <c r="C123" s="26">
        <v>514012</v>
      </c>
      <c r="D123" s="1">
        <f>IF($C123="","",VLOOKUP($C123,'Nomenclature des comptes'!$B$4:$C$646,2))</f>
        <v>0</v>
      </c>
      <c r="E123" s="73" t="s">
        <v>713</v>
      </c>
      <c r="F123" s="74">
        <f>'Provision travaux FUTURS'!E22</f>
        <v>24.8</v>
      </c>
      <c r="G123" s="74"/>
      <c r="H123" s="133" t="s">
        <v>698</v>
      </c>
    </row>
    <row r="124" spans="1:8">
      <c r="A124" s="24">
        <v>117</v>
      </c>
      <c r="B124" s="25">
        <v>45657</v>
      </c>
      <c r="C124" s="26">
        <v>514013</v>
      </c>
      <c r="D124" s="1">
        <f>IF($C124="","",VLOOKUP($C124,'Nomenclature des comptes'!$B$4:$C$646,2))</f>
        <v>0</v>
      </c>
      <c r="E124" s="73" t="s">
        <v>713</v>
      </c>
      <c r="F124" s="74">
        <f>'Provision travaux FUTURS'!E23</f>
        <v>23.79</v>
      </c>
      <c r="G124" s="29"/>
      <c r="H124" s="133" t="s">
        <v>698</v>
      </c>
    </row>
    <row r="125" spans="1:8">
      <c r="A125" s="24">
        <v>118</v>
      </c>
      <c r="B125" s="25">
        <v>45657</v>
      </c>
      <c r="C125" s="26">
        <v>514014</v>
      </c>
      <c r="D125" s="1">
        <f>IF($C125="","",VLOOKUP($C125,'Nomenclature des comptes'!$B$4:$C$646,2))</f>
        <v>0</v>
      </c>
      <c r="E125" s="73" t="s">
        <v>713</v>
      </c>
      <c r="F125" s="29">
        <f>'Provision travaux FUTURS'!E24</f>
        <v>23.28</v>
      </c>
      <c r="G125" s="29"/>
      <c r="H125" s="133" t="s">
        <v>698</v>
      </c>
    </row>
    <row r="126" spans="1:8">
      <c r="A126" s="24">
        <v>119</v>
      </c>
      <c r="B126" s="25">
        <v>45657</v>
      </c>
      <c r="C126" s="26">
        <v>514015</v>
      </c>
      <c r="D126" s="1">
        <f>IF($C126="","",VLOOKUP($C126,'Nomenclature des comptes'!$B$4:$C$646,2))</f>
        <v>0</v>
      </c>
      <c r="E126" s="73" t="s">
        <v>713</v>
      </c>
      <c r="F126" s="29">
        <f>'Provision travaux FUTURS'!E25</f>
        <v>23.28</v>
      </c>
      <c r="G126" s="29"/>
      <c r="H126" s="133" t="s">
        <v>698</v>
      </c>
    </row>
    <row r="127" spans="1:8">
      <c r="A127" s="24">
        <v>120</v>
      </c>
      <c r="B127" s="80">
        <v>45657</v>
      </c>
      <c r="C127" s="26">
        <v>514016</v>
      </c>
      <c r="D127" s="1">
        <f>IF($C127="","",VLOOKUP($C127,'Nomenclature des comptes'!$B$4:$C$646,2))</f>
        <v>0</v>
      </c>
      <c r="E127" s="73" t="s">
        <v>713</v>
      </c>
      <c r="F127" s="29">
        <f>'Provision travaux FUTURS'!E26</f>
        <v>22.77</v>
      </c>
      <c r="G127" s="29"/>
      <c r="H127" s="133" t="s">
        <v>698</v>
      </c>
    </row>
    <row r="128" spans="1:8">
      <c r="A128" s="24">
        <v>121</v>
      </c>
      <c r="B128" s="25">
        <v>45657</v>
      </c>
      <c r="C128" s="26">
        <v>514017</v>
      </c>
      <c r="D128" s="1">
        <f>IF($C128="","",VLOOKUP($C128,'Nomenclature des comptes'!$B$4:$C$646,2))</f>
        <v>0</v>
      </c>
      <c r="E128" s="73" t="s">
        <v>713</v>
      </c>
      <c r="F128" s="29">
        <f>'Provision travaux FUTURS'!E27</f>
        <v>23.79</v>
      </c>
      <c r="G128" s="29"/>
      <c r="H128" s="133" t="s">
        <v>698</v>
      </c>
    </row>
    <row r="129" spans="1:9">
      <c r="A129" s="24">
        <v>122</v>
      </c>
      <c r="B129" s="25">
        <v>45657</v>
      </c>
      <c r="C129" s="26">
        <v>514018</v>
      </c>
      <c r="D129" s="1">
        <f>IF($C129="","",VLOOKUP($C129,'Nomenclature des comptes'!$B$4:$C$646,2))</f>
        <v>0</v>
      </c>
      <c r="E129" s="73" t="s">
        <v>713</v>
      </c>
      <c r="F129" s="29">
        <f>'Provision travaux FUTURS'!E28</f>
        <v>23.28</v>
      </c>
      <c r="G129" s="29"/>
      <c r="H129" s="133" t="s">
        <v>698</v>
      </c>
      <c r="I129" s="19"/>
    </row>
    <row r="130" spans="1:9">
      <c r="A130" s="24">
        <v>123</v>
      </c>
      <c r="B130" s="25">
        <v>45657</v>
      </c>
      <c r="C130" s="26">
        <v>514000</v>
      </c>
      <c r="D130" s="1">
        <f>IF(C130="","",VLOOKUP(C130,'Nomenclature des comptes'!$B$4:$C$646,2))</f>
        <v>0</v>
      </c>
      <c r="E130" s="73" t="s">
        <v>714</v>
      </c>
      <c r="F130" s="29"/>
      <c r="G130" s="29">
        <v>500.01</v>
      </c>
      <c r="H130" s="133" t="s">
        <v>698</v>
      </c>
    </row>
    <row r="131" spans="1:9">
      <c r="A131" s="24">
        <v>124</v>
      </c>
      <c r="B131" s="80"/>
      <c r="C131" s="26"/>
      <c r="D131" s="1" t="str">
        <f>IF(C131="","",VLOOKUP(C131,'Nomenclature des comptes'!$B$4:$C$646,2))</f>
        <v/>
      </c>
      <c r="E131" s="73"/>
      <c r="F131" s="29"/>
      <c r="G131" s="29"/>
      <c r="H131" s="133"/>
    </row>
    <row r="132" spans="1:9">
      <c r="A132" s="24">
        <v>125</v>
      </c>
      <c r="B132" s="80">
        <v>44197</v>
      </c>
      <c r="C132" s="26">
        <v>450001</v>
      </c>
      <c r="D132" s="1">
        <f>IF(C132="","",VLOOKUP(C132,'Nomenclature des comptes'!$B$4:$C$646,2))</f>
        <v>0</v>
      </c>
      <c r="E132" s="73" t="s">
        <v>702</v>
      </c>
      <c r="F132" s="29"/>
      <c r="G132" s="29">
        <f>VLOOKUP($C132,Provision_Travaux[],4)</f>
        <v>24.8</v>
      </c>
      <c r="H132" s="133" t="s">
        <v>698</v>
      </c>
    </row>
    <row r="133" spans="1:9">
      <c r="A133" s="24">
        <v>126</v>
      </c>
      <c r="B133" s="25">
        <v>44197</v>
      </c>
      <c r="C133" s="26">
        <v>450002</v>
      </c>
      <c r="D133" s="1">
        <f>IF(C133="","",VLOOKUP(C133,'Nomenclature des comptes'!$B$4:$C$646,2))</f>
        <v>0</v>
      </c>
      <c r="E133" s="73" t="s">
        <v>701</v>
      </c>
      <c r="F133" s="29"/>
      <c r="G133" s="29">
        <f>VLOOKUP($C133,Provision_Travaux[],4)</f>
        <v>25.3</v>
      </c>
      <c r="H133" s="133" t="s">
        <v>698</v>
      </c>
    </row>
    <row r="134" spans="1:9">
      <c r="A134" s="24">
        <v>127</v>
      </c>
      <c r="B134" s="25">
        <v>44197</v>
      </c>
      <c r="C134" s="26">
        <v>450003</v>
      </c>
      <c r="D134" s="1">
        <f>IF(C134="","",VLOOKUP(C134,'Nomenclature des comptes'!$B$4:$C$646,2))</f>
        <v>0</v>
      </c>
      <c r="E134" s="73" t="s">
        <v>701</v>
      </c>
      <c r="F134" s="29"/>
      <c r="G134" s="29">
        <f>VLOOKUP($C134,Provision_Travaux[],4)</f>
        <v>25.3</v>
      </c>
      <c r="H134" s="133" t="s">
        <v>698</v>
      </c>
    </row>
    <row r="135" spans="1:9">
      <c r="A135" s="24">
        <v>128</v>
      </c>
      <c r="B135" s="25">
        <v>44197</v>
      </c>
      <c r="C135" s="26">
        <v>450004</v>
      </c>
      <c r="D135" s="1">
        <f>IF(C135="","",VLOOKUP(C135,'Nomenclature des comptes'!$B$4:$C$646,2))</f>
        <v>0</v>
      </c>
      <c r="E135" s="73" t="s">
        <v>701</v>
      </c>
      <c r="F135" s="29"/>
      <c r="G135" s="29">
        <f>VLOOKUP($C135,Provision_Travaux[],4)</f>
        <v>33.909999999999997</v>
      </c>
      <c r="H135" s="133" t="s">
        <v>698</v>
      </c>
    </row>
    <row r="136" spans="1:9">
      <c r="A136" s="24">
        <v>129</v>
      </c>
      <c r="B136" s="25">
        <v>44197</v>
      </c>
      <c r="C136" s="26">
        <v>450005</v>
      </c>
      <c r="D136" s="1">
        <f>IF(C136="","",VLOOKUP(C136,'Nomenclature des comptes'!$B$4:$C$646,2))</f>
        <v>0</v>
      </c>
      <c r="E136" s="73" t="s">
        <v>701</v>
      </c>
      <c r="F136" s="29"/>
      <c r="G136" s="29">
        <f>VLOOKUP($C136,Provision_Travaux[],4)</f>
        <v>37.450000000000003</v>
      </c>
      <c r="H136" s="133" t="s">
        <v>698</v>
      </c>
    </row>
    <row r="137" spans="1:9">
      <c r="A137" s="24">
        <v>130</v>
      </c>
      <c r="B137" s="25">
        <v>44197</v>
      </c>
      <c r="C137" s="26">
        <v>450006</v>
      </c>
      <c r="D137" s="1">
        <f>IF(C137="","",VLOOKUP(C137,'Nomenclature des comptes'!$B$4:$C$646,2))</f>
        <v>0</v>
      </c>
      <c r="E137" s="73" t="s">
        <v>701</v>
      </c>
      <c r="F137" s="29"/>
      <c r="G137" s="29">
        <f>VLOOKUP($C137,Provision_Travaux[],4)</f>
        <v>37.450000000000003</v>
      </c>
      <c r="H137" s="133" t="s">
        <v>698</v>
      </c>
    </row>
    <row r="138" spans="1:9">
      <c r="A138" s="24">
        <v>131</v>
      </c>
      <c r="B138" s="25">
        <v>44197</v>
      </c>
      <c r="C138" s="26">
        <v>450007</v>
      </c>
      <c r="D138" s="1">
        <f>IF(C138="","",VLOOKUP(C138,'Nomenclature des comptes'!$B$4:$C$646,2))</f>
        <v>0</v>
      </c>
      <c r="E138" s="73" t="s">
        <v>701</v>
      </c>
      <c r="F138" s="29"/>
      <c r="G138" s="74">
        <f>VLOOKUP($C138,Provision_Travaux[],4)</f>
        <v>35.93</v>
      </c>
      <c r="H138" s="133" t="s">
        <v>698</v>
      </c>
    </row>
    <row r="139" spans="1:9">
      <c r="A139" s="24">
        <v>132</v>
      </c>
      <c r="B139" s="25">
        <v>44197</v>
      </c>
      <c r="C139" s="26">
        <v>450008</v>
      </c>
      <c r="D139" s="1">
        <f>IF(C139="","",VLOOKUP(C139,'Nomenclature des comptes'!$B$4:$C$646,2))</f>
        <v>0</v>
      </c>
      <c r="E139" s="73" t="s">
        <v>701</v>
      </c>
      <c r="F139" s="29"/>
      <c r="G139" s="29">
        <f>VLOOKUP($C139,Provision_Travaux[],4)</f>
        <v>32.39</v>
      </c>
      <c r="H139" s="133" t="s">
        <v>698</v>
      </c>
    </row>
    <row r="140" spans="1:9">
      <c r="A140" s="24">
        <v>133</v>
      </c>
      <c r="B140" s="25">
        <v>44197</v>
      </c>
      <c r="C140" s="26">
        <v>450009</v>
      </c>
      <c r="D140" s="1">
        <f>IF(C140="","",VLOOKUP(C140,'Nomenclature des comptes'!$B$4:$C$646,2))</f>
        <v>0</v>
      </c>
      <c r="E140" s="73" t="s">
        <v>701</v>
      </c>
      <c r="F140" s="29"/>
      <c r="G140" s="29">
        <f>VLOOKUP($C140,Provision_Travaux[],4)</f>
        <v>29.86</v>
      </c>
      <c r="H140" s="133" t="s">
        <v>698</v>
      </c>
    </row>
    <row r="141" spans="1:9">
      <c r="A141" s="24">
        <v>134</v>
      </c>
      <c r="B141" s="80">
        <v>44197</v>
      </c>
      <c r="C141" s="26">
        <v>450010</v>
      </c>
      <c r="D141" s="1">
        <f>IF(C141="","",VLOOKUP(C141,'Nomenclature des comptes'!$B$4:$C$646,2))</f>
        <v>0</v>
      </c>
      <c r="E141" s="73" t="s">
        <v>701</v>
      </c>
      <c r="F141" s="29"/>
      <c r="G141" s="29">
        <f>VLOOKUP($C141,Provision_Travaux[],4)</f>
        <v>24.8</v>
      </c>
      <c r="H141" s="133" t="s">
        <v>698</v>
      </c>
    </row>
    <row r="142" spans="1:9">
      <c r="A142" s="24">
        <v>135</v>
      </c>
      <c r="B142" s="25">
        <v>44197</v>
      </c>
      <c r="C142" s="26">
        <v>450011</v>
      </c>
      <c r="D142" s="1">
        <f>IF(C142="","",VLOOKUP(C142,'Nomenclature des comptes'!$B$4:$C$646,2))</f>
        <v>0</v>
      </c>
      <c r="E142" s="73" t="s">
        <v>701</v>
      </c>
      <c r="F142" s="29"/>
      <c r="G142" s="29">
        <f>VLOOKUP($C142,Provision_Travaux[],4)</f>
        <v>27.83</v>
      </c>
      <c r="H142" s="133" t="s">
        <v>698</v>
      </c>
    </row>
    <row r="143" spans="1:9">
      <c r="A143" s="24">
        <v>136</v>
      </c>
      <c r="B143" s="25">
        <v>44197</v>
      </c>
      <c r="C143" s="26">
        <v>450012</v>
      </c>
      <c r="D143" s="1">
        <f>IF(C143="","",VLOOKUP(C143,'Nomenclature des comptes'!$B$4:$C$646,2))</f>
        <v>0</v>
      </c>
      <c r="E143" s="73" t="s">
        <v>701</v>
      </c>
      <c r="F143" s="29"/>
      <c r="G143" s="29">
        <f>VLOOKUP($C143,Provision_Travaux[],4)</f>
        <v>24.8</v>
      </c>
      <c r="H143" s="133" t="s">
        <v>698</v>
      </c>
    </row>
    <row r="144" spans="1:9">
      <c r="A144" s="24">
        <v>137</v>
      </c>
      <c r="B144" s="25">
        <v>44197</v>
      </c>
      <c r="C144" s="26">
        <v>450013</v>
      </c>
      <c r="D144" s="1">
        <f>IF(C144="","",VLOOKUP(C144,'Nomenclature des comptes'!$B$4:$C$646,2))</f>
        <v>0</v>
      </c>
      <c r="E144" s="73" t="s">
        <v>701</v>
      </c>
      <c r="F144" s="29"/>
      <c r="G144" s="29">
        <f>VLOOKUP($C144,Provision_Travaux[],4)</f>
        <v>23.79</v>
      </c>
      <c r="H144" s="133" t="s">
        <v>698</v>
      </c>
    </row>
    <row r="145" spans="1:8">
      <c r="A145" s="24">
        <v>138</v>
      </c>
      <c r="B145" s="25">
        <v>44197</v>
      </c>
      <c r="C145" s="26">
        <v>450014</v>
      </c>
      <c r="D145" s="1">
        <f>IF(C145="","",VLOOKUP(C145,'Nomenclature des comptes'!$B$4:$C$646,2))</f>
        <v>0</v>
      </c>
      <c r="E145" s="73" t="s">
        <v>701</v>
      </c>
      <c r="F145" s="29"/>
      <c r="G145" s="29">
        <f>VLOOKUP($C145,Provision_Travaux[],4)</f>
        <v>23.28</v>
      </c>
      <c r="H145" s="133" t="s">
        <v>698</v>
      </c>
    </row>
    <row r="146" spans="1:8">
      <c r="A146" s="24">
        <v>139</v>
      </c>
      <c r="B146" s="25">
        <v>44197</v>
      </c>
      <c r="C146" s="26">
        <v>450015</v>
      </c>
      <c r="D146" s="1">
        <f>IF(C146="","",VLOOKUP(C146,'Nomenclature des comptes'!$B$4:$C$646,2))</f>
        <v>0</v>
      </c>
      <c r="E146" s="73" t="s">
        <v>701</v>
      </c>
      <c r="F146" s="29"/>
      <c r="G146" s="29">
        <f>VLOOKUP($C146,Provision_Travaux[],4)</f>
        <v>23.28</v>
      </c>
      <c r="H146" s="133" t="s">
        <v>698</v>
      </c>
    </row>
    <row r="147" spans="1:8">
      <c r="A147" s="24">
        <v>140</v>
      </c>
      <c r="B147" s="25">
        <v>44197</v>
      </c>
      <c r="C147" s="26">
        <v>450016</v>
      </c>
      <c r="D147" s="1">
        <f>IF(C147="","",VLOOKUP(C147,'Nomenclature des comptes'!$B$4:$C$646,2))</f>
        <v>0</v>
      </c>
      <c r="E147" s="122" t="s">
        <v>701</v>
      </c>
      <c r="F147" s="123"/>
      <c r="G147" s="123">
        <f>VLOOKUP($C147,Provision_Travaux[],4)</f>
        <v>22.77</v>
      </c>
      <c r="H147" s="135" t="s">
        <v>698</v>
      </c>
    </row>
    <row r="148" spans="1:8">
      <c r="A148" s="24">
        <v>141</v>
      </c>
      <c r="B148" s="80">
        <v>44197</v>
      </c>
      <c r="C148" s="26">
        <v>450017</v>
      </c>
      <c r="D148" s="1">
        <f>IF(C148="","",VLOOKUP(C148,'Nomenclature des comptes'!$B$4:$C$646,2))</f>
        <v>0</v>
      </c>
      <c r="E148" s="122" t="s">
        <v>701</v>
      </c>
      <c r="F148" s="123"/>
      <c r="G148" s="123">
        <f>VLOOKUP($C148,Provision_Travaux[],4)</f>
        <v>23.79</v>
      </c>
      <c r="H148" s="135" t="s">
        <v>698</v>
      </c>
    </row>
    <row r="149" spans="1:8">
      <c r="A149" s="24">
        <v>142</v>
      </c>
      <c r="B149" s="80">
        <v>44197</v>
      </c>
      <c r="C149" s="26">
        <v>450018</v>
      </c>
      <c r="D149" s="1">
        <f>IF(C149="","",VLOOKUP(C149,'Nomenclature des comptes'!$B$4:$C$646,2))</f>
        <v>0</v>
      </c>
      <c r="E149" s="122" t="s">
        <v>701</v>
      </c>
      <c r="F149" s="123"/>
      <c r="G149" s="123">
        <f>VLOOKUP($C149,Provision_Travaux[],4)</f>
        <v>23.28</v>
      </c>
      <c r="H149" s="135" t="s">
        <v>698</v>
      </c>
    </row>
    <row r="150" spans="1:8">
      <c r="A150" s="24">
        <v>143</v>
      </c>
      <c r="B150" s="25">
        <v>44197</v>
      </c>
      <c r="C150" s="124">
        <v>514000</v>
      </c>
      <c r="D150" s="1">
        <f>IF(C150="","",VLOOKUP(C150,'Nomenclature des comptes'!$B$4:$C$646,2))</f>
        <v>0</v>
      </c>
      <c r="E150" s="122" t="s">
        <v>701</v>
      </c>
      <c r="F150" s="123">
        <v>500.01</v>
      </c>
      <c r="G150" s="123"/>
      <c r="H150" s="135" t="s">
        <v>698</v>
      </c>
    </row>
    <row r="151" spans="1:8">
      <c r="A151" s="24">
        <v>144</v>
      </c>
      <c r="B151" s="25"/>
      <c r="C151" s="124"/>
      <c r="D151" s="1" t="str">
        <f>IF(C151="","",VLOOKUP(C151,'Nomenclature des comptes'!$B$4:$C$646,2))</f>
        <v/>
      </c>
      <c r="E151" s="122"/>
      <c r="F151" s="123"/>
      <c r="G151" s="123"/>
      <c r="H151" s="135"/>
    </row>
    <row r="152" spans="1:8">
      <c r="A152" s="24">
        <v>145</v>
      </c>
      <c r="B152" s="25">
        <v>44562</v>
      </c>
      <c r="C152" s="124">
        <v>450001</v>
      </c>
      <c r="D152" s="1">
        <f>IF(C152="","",VLOOKUP(C152,'Nomenclature des comptes'!$B$4:$C$646,2))</f>
        <v>0</v>
      </c>
      <c r="E152" s="122" t="s">
        <v>699</v>
      </c>
      <c r="F152" s="123"/>
      <c r="G152" s="123">
        <f>VLOOKUP($C152,Provision_Travaux[],5)</f>
        <v>24.8</v>
      </c>
      <c r="H152" s="135" t="s">
        <v>698</v>
      </c>
    </row>
    <row r="153" spans="1:8">
      <c r="A153" s="24">
        <v>146</v>
      </c>
      <c r="B153" s="25">
        <v>44562</v>
      </c>
      <c r="C153" s="124">
        <v>450002</v>
      </c>
      <c r="D153" s="1">
        <f>IF(C153="","",VLOOKUP(C153,'Nomenclature des comptes'!$B$4:$C$646,2))</f>
        <v>0</v>
      </c>
      <c r="E153" s="122" t="s">
        <v>699</v>
      </c>
      <c r="F153" s="123"/>
      <c r="G153" s="123">
        <f>VLOOKUP($C153,Provision_Travaux[],5)</f>
        <v>25.3</v>
      </c>
      <c r="H153" s="135" t="s">
        <v>698</v>
      </c>
    </row>
    <row r="154" spans="1:8">
      <c r="A154" s="24">
        <v>147</v>
      </c>
      <c r="B154" s="25">
        <v>44562</v>
      </c>
      <c r="C154" s="124">
        <v>450003</v>
      </c>
      <c r="D154" s="1">
        <f>IF(C154="","",VLOOKUP(C154,'Nomenclature des comptes'!$B$4:$C$646,2))</f>
        <v>0</v>
      </c>
      <c r="E154" s="122" t="s">
        <v>699</v>
      </c>
      <c r="F154" s="123"/>
      <c r="G154" s="123">
        <f>VLOOKUP($C154,Provision_Travaux[],5)</f>
        <v>25.3</v>
      </c>
      <c r="H154" s="135" t="s">
        <v>698</v>
      </c>
    </row>
    <row r="155" spans="1:8">
      <c r="A155" s="24">
        <v>148</v>
      </c>
      <c r="B155" s="25">
        <v>44562</v>
      </c>
      <c r="C155" s="124">
        <v>450004</v>
      </c>
      <c r="D155" s="1">
        <f>IF(C155="","",VLOOKUP(C155,'Nomenclature des comptes'!$B$4:$C$646,2))</f>
        <v>0</v>
      </c>
      <c r="E155" s="122" t="s">
        <v>699</v>
      </c>
      <c r="F155" s="123"/>
      <c r="G155" s="123">
        <f>VLOOKUP($C155,Provision_Travaux[],5)</f>
        <v>33.909999999999997</v>
      </c>
      <c r="H155" s="135" t="s">
        <v>698</v>
      </c>
    </row>
    <row r="156" spans="1:8">
      <c r="A156" s="24">
        <v>149</v>
      </c>
      <c r="B156" s="25">
        <v>44562</v>
      </c>
      <c r="C156" s="124">
        <v>450005</v>
      </c>
      <c r="D156" s="1">
        <f>IF(C156="","",VLOOKUP(C156,'Nomenclature des comptes'!$B$4:$C$646,2))</f>
        <v>0</v>
      </c>
      <c r="E156" s="122" t="s">
        <v>699</v>
      </c>
      <c r="F156" s="123"/>
      <c r="G156" s="123">
        <f>VLOOKUP($C156,Provision_Travaux[],5)</f>
        <v>37.450000000000003</v>
      </c>
      <c r="H156" s="135" t="s">
        <v>698</v>
      </c>
    </row>
    <row r="157" spans="1:8">
      <c r="A157" s="24">
        <v>150</v>
      </c>
      <c r="B157" s="25">
        <v>44562</v>
      </c>
      <c r="C157" s="124">
        <v>450006</v>
      </c>
      <c r="D157" s="1">
        <f>IF(C157="","",VLOOKUP(C157,'Nomenclature des comptes'!$B$4:$C$646,2))</f>
        <v>0</v>
      </c>
      <c r="E157" s="122" t="s">
        <v>699</v>
      </c>
      <c r="F157" s="123"/>
      <c r="G157" s="123">
        <f>VLOOKUP($C157,Provision_Travaux[],5)</f>
        <v>37.450000000000003</v>
      </c>
      <c r="H157" s="135" t="s">
        <v>698</v>
      </c>
    </row>
    <row r="158" spans="1:8">
      <c r="A158" s="24">
        <v>151</v>
      </c>
      <c r="B158" s="25">
        <v>44562</v>
      </c>
      <c r="C158" s="124">
        <v>450007</v>
      </c>
      <c r="D158" s="1">
        <f>IF(C158="","",VLOOKUP(C158,'Nomenclature des comptes'!$B$4:$C$646,2))</f>
        <v>0</v>
      </c>
      <c r="E158" s="122" t="s">
        <v>699</v>
      </c>
      <c r="F158" s="123"/>
      <c r="G158" s="123">
        <f>VLOOKUP($C158,Provision_Travaux[],5)</f>
        <v>35.93</v>
      </c>
      <c r="H158" s="135" t="s">
        <v>698</v>
      </c>
    </row>
    <row r="159" spans="1:8">
      <c r="A159" s="24">
        <v>152</v>
      </c>
      <c r="B159" s="25">
        <v>44562</v>
      </c>
      <c r="C159" s="124">
        <v>450008</v>
      </c>
      <c r="D159" s="1">
        <f>IF(C159="","",VLOOKUP(C159,'Nomenclature des comptes'!$B$4:$C$646,2))</f>
        <v>0</v>
      </c>
      <c r="E159" s="122" t="s">
        <v>699</v>
      </c>
      <c r="F159" s="123"/>
      <c r="G159" s="123">
        <f>VLOOKUP($C159,Provision_Travaux[],5)</f>
        <v>32.39</v>
      </c>
      <c r="H159" s="135" t="s">
        <v>698</v>
      </c>
    </row>
    <row r="160" spans="1:8">
      <c r="A160" s="24">
        <v>153</v>
      </c>
      <c r="B160" s="25">
        <v>44562</v>
      </c>
      <c r="C160" s="124">
        <v>450009</v>
      </c>
      <c r="D160" s="1">
        <f>IF(C160="","",VLOOKUP(C160,'Nomenclature des comptes'!$B$4:$C$646,2))</f>
        <v>0</v>
      </c>
      <c r="E160" s="122" t="s">
        <v>699</v>
      </c>
      <c r="F160" s="123"/>
      <c r="G160" s="123">
        <f>VLOOKUP($C160,Provision_Travaux[],5)</f>
        <v>29.86</v>
      </c>
      <c r="H160" s="135" t="s">
        <v>698</v>
      </c>
    </row>
    <row r="161" spans="1:8">
      <c r="A161" s="24">
        <v>154</v>
      </c>
      <c r="B161" s="25">
        <v>44562</v>
      </c>
      <c r="C161" s="124">
        <v>450010</v>
      </c>
      <c r="D161" s="1">
        <f>IF(C161="","",VLOOKUP(C161,'Nomenclature des comptes'!$B$4:$C$646,2))</f>
        <v>0</v>
      </c>
      <c r="E161" s="122" t="s">
        <v>699</v>
      </c>
      <c r="F161" s="123"/>
      <c r="G161" s="123">
        <f>VLOOKUP($C161,Provision_Travaux[],5)</f>
        <v>24.8</v>
      </c>
      <c r="H161" s="135" t="s">
        <v>698</v>
      </c>
    </row>
    <row r="162" spans="1:8">
      <c r="A162" s="24">
        <v>155</v>
      </c>
      <c r="B162" s="130">
        <v>44562</v>
      </c>
      <c r="C162" s="26">
        <v>450011</v>
      </c>
      <c r="D162" s="1">
        <f>IF(C162="","",VLOOKUP(C162,'Nomenclature des comptes'!$B$4:$C$646,2))</f>
        <v>0</v>
      </c>
      <c r="E162" s="73" t="s">
        <v>699</v>
      </c>
      <c r="F162" s="74"/>
      <c r="G162" s="29">
        <f>VLOOKUP($C162,Provision_Travaux[],5)</f>
        <v>27.83</v>
      </c>
      <c r="H162" s="133" t="s">
        <v>698</v>
      </c>
    </row>
    <row r="163" spans="1:8">
      <c r="A163" s="24">
        <v>156</v>
      </c>
      <c r="B163" s="25">
        <v>44562</v>
      </c>
      <c r="C163" s="26">
        <v>450012</v>
      </c>
      <c r="D163" s="1">
        <f>IF(C163="","",VLOOKUP(C163,'Nomenclature des comptes'!$B$4:$C$646,2))</f>
        <v>0</v>
      </c>
      <c r="E163" s="73" t="s">
        <v>699</v>
      </c>
      <c r="F163" s="74"/>
      <c r="G163" s="74">
        <f>VLOOKUP($C163,Provision_Travaux[],5)</f>
        <v>24.8</v>
      </c>
      <c r="H163" s="133" t="s">
        <v>698</v>
      </c>
    </row>
    <row r="164" spans="1:8">
      <c r="A164" s="24">
        <v>157</v>
      </c>
      <c r="B164" s="25">
        <v>44562</v>
      </c>
      <c r="C164" s="26">
        <v>450013</v>
      </c>
      <c r="D164" s="1">
        <f>IF(C164="","",VLOOKUP(C164,'Nomenclature des comptes'!$B$4:$C$646,2))</f>
        <v>0</v>
      </c>
      <c r="E164" s="73" t="s">
        <v>699</v>
      </c>
      <c r="F164" s="74"/>
      <c r="G164" s="74">
        <f>VLOOKUP($C164,Provision_Travaux[],5)</f>
        <v>23.79</v>
      </c>
      <c r="H164" s="133" t="s">
        <v>698</v>
      </c>
    </row>
    <row r="165" spans="1:8">
      <c r="A165" s="24">
        <v>158</v>
      </c>
      <c r="B165" s="25">
        <v>44562</v>
      </c>
      <c r="C165" s="26">
        <v>450014</v>
      </c>
      <c r="D165" s="1">
        <f>IF(C165="","",VLOOKUP(C165,'Nomenclature des comptes'!$B$4:$C$646,2))</f>
        <v>0</v>
      </c>
      <c r="E165" s="73" t="s">
        <v>699</v>
      </c>
      <c r="F165" s="74"/>
      <c r="G165" s="74">
        <f>VLOOKUP($C165,Provision_Travaux[],5)</f>
        <v>23.28</v>
      </c>
      <c r="H165" s="133" t="s">
        <v>698</v>
      </c>
    </row>
    <row r="166" spans="1:8">
      <c r="A166" s="24">
        <v>159</v>
      </c>
      <c r="B166" s="25">
        <v>44562</v>
      </c>
      <c r="C166" s="26">
        <v>450015</v>
      </c>
      <c r="D166" s="1">
        <f>IF(C166="","",VLOOKUP(C166,'Nomenclature des comptes'!$B$4:$C$646,2))</f>
        <v>0</v>
      </c>
      <c r="E166" s="73" t="s">
        <v>699</v>
      </c>
      <c r="F166" s="74"/>
      <c r="G166" s="74">
        <f>VLOOKUP($C166,Provision_Travaux[],5)</f>
        <v>23.28</v>
      </c>
      <c r="H166" s="133" t="s">
        <v>698</v>
      </c>
    </row>
    <row r="167" spans="1:8">
      <c r="A167" s="24">
        <v>160</v>
      </c>
      <c r="B167" s="25">
        <v>44562</v>
      </c>
      <c r="C167" s="26">
        <v>450016</v>
      </c>
      <c r="D167" s="1">
        <f>IF(C167="","",VLOOKUP(C167,'Nomenclature des comptes'!$B$4:$C$646,2))</f>
        <v>0</v>
      </c>
      <c r="E167" s="73" t="s">
        <v>699</v>
      </c>
      <c r="F167" s="74"/>
      <c r="G167" s="74">
        <f>VLOOKUP($C167,Provision_Travaux[],5)</f>
        <v>22.77</v>
      </c>
      <c r="H167" s="133" t="s">
        <v>698</v>
      </c>
    </row>
    <row r="168" spans="1:8">
      <c r="A168" s="24">
        <v>161</v>
      </c>
      <c r="B168" s="25">
        <v>44562</v>
      </c>
      <c r="C168" s="26">
        <v>450017</v>
      </c>
      <c r="D168" s="1">
        <f>IF(C168="","",VLOOKUP(C168,'Nomenclature des comptes'!$B$4:$C$646,2))</f>
        <v>0</v>
      </c>
      <c r="E168" s="73" t="s">
        <v>699</v>
      </c>
      <c r="F168" s="74"/>
      <c r="G168" s="74">
        <f>VLOOKUP($C168,Provision_Travaux[],5)</f>
        <v>23.79</v>
      </c>
      <c r="H168" s="133" t="s">
        <v>698</v>
      </c>
    </row>
    <row r="169" spans="1:8">
      <c r="A169" s="24">
        <v>162</v>
      </c>
      <c r="B169" s="25">
        <v>44562</v>
      </c>
      <c r="C169" s="26">
        <v>450018</v>
      </c>
      <c r="D169" s="1">
        <f>IF(C169="","",VLOOKUP(C169,'Nomenclature des comptes'!$B$4:$C$646,2))</f>
        <v>0</v>
      </c>
      <c r="E169" s="73" t="s">
        <v>699</v>
      </c>
      <c r="F169" s="74"/>
      <c r="G169" s="74">
        <f>VLOOKUP($C169,Provision_Travaux[],5)</f>
        <v>23.28</v>
      </c>
      <c r="H169" s="133" t="s">
        <v>698</v>
      </c>
    </row>
    <row r="170" spans="1:8">
      <c r="A170" s="24">
        <v>163</v>
      </c>
      <c r="B170" s="25">
        <v>44562</v>
      </c>
      <c r="C170" s="26">
        <v>514000</v>
      </c>
      <c r="D170" s="1">
        <f>IF(C170="","",VLOOKUP(C170,'Nomenclature des comptes'!$B$4:$C$646,2))</f>
        <v>0</v>
      </c>
      <c r="E170" s="73" t="s">
        <v>699</v>
      </c>
      <c r="F170" s="74">
        <v>500.01</v>
      </c>
      <c r="G170" s="74"/>
      <c r="H170" s="133" t="s">
        <v>698</v>
      </c>
    </row>
    <row r="171" spans="1:8">
      <c r="A171" s="24">
        <v>164</v>
      </c>
      <c r="B171" s="25"/>
      <c r="C171" s="26"/>
      <c r="D171" s="1" t="str">
        <f>IF(C171="","",VLOOKUP(C171,'Nomenclature des comptes'!$B$4:$C$646,2))</f>
        <v/>
      </c>
      <c r="E171" s="73"/>
      <c r="F171" s="74"/>
      <c r="G171" s="74"/>
      <c r="H171" s="133"/>
    </row>
    <row r="172" spans="1:8">
      <c r="A172" s="24">
        <v>165</v>
      </c>
      <c r="B172" s="25">
        <v>44927</v>
      </c>
      <c r="C172" s="26">
        <v>450001</v>
      </c>
      <c r="D172" s="1">
        <f>IF(C172="","",VLOOKUP(C172,'Nomenclature des comptes'!$B$4:$C$646,2))</f>
        <v>0</v>
      </c>
      <c r="E172" s="73" t="s">
        <v>712</v>
      </c>
      <c r="F172" s="74"/>
      <c r="G172" s="74">
        <f>VLOOKUP($C172,Provision_Travaux[],6)</f>
        <v>24.8</v>
      </c>
      <c r="H172" s="133" t="s">
        <v>698</v>
      </c>
    </row>
    <row r="173" spans="1:8">
      <c r="A173" s="24">
        <v>166</v>
      </c>
      <c r="B173" s="25">
        <v>44927</v>
      </c>
      <c r="C173" s="26">
        <v>450002</v>
      </c>
      <c r="D173" s="1">
        <f>IF(C173="","",VLOOKUP(C173,'Nomenclature des comptes'!$B$4:$C$646,2))</f>
        <v>0</v>
      </c>
      <c r="E173" s="73" t="s">
        <v>712</v>
      </c>
      <c r="F173" s="74"/>
      <c r="G173" s="74">
        <f>VLOOKUP($C173,Provision_Travaux[],6)</f>
        <v>25.3</v>
      </c>
      <c r="H173" s="133" t="s">
        <v>698</v>
      </c>
    </row>
    <row r="174" spans="1:8">
      <c r="A174" s="24">
        <v>167</v>
      </c>
      <c r="B174" s="25">
        <v>44927</v>
      </c>
      <c r="C174" s="26">
        <v>450003</v>
      </c>
      <c r="D174" s="1">
        <f>IF(C174="","",VLOOKUP(C174,'Nomenclature des comptes'!$B$4:$C$646,2))</f>
        <v>0</v>
      </c>
      <c r="E174" s="73" t="s">
        <v>712</v>
      </c>
      <c r="F174" s="74"/>
      <c r="G174" s="74">
        <f>VLOOKUP($C174,Provision_Travaux[],6)</f>
        <v>25.3</v>
      </c>
      <c r="H174" s="133" t="s">
        <v>698</v>
      </c>
    </row>
    <row r="175" spans="1:8">
      <c r="A175" s="24">
        <v>168</v>
      </c>
      <c r="B175" s="25">
        <v>44927</v>
      </c>
      <c r="C175" s="26">
        <v>450004</v>
      </c>
      <c r="D175" s="1">
        <f>IF(C175="","",VLOOKUP(C175,'Nomenclature des comptes'!$B$4:$C$646,2))</f>
        <v>0</v>
      </c>
      <c r="E175" s="73" t="s">
        <v>712</v>
      </c>
      <c r="F175" s="74"/>
      <c r="G175" s="74">
        <f>VLOOKUP($C175,Provision_Travaux[],6)</f>
        <v>33.909999999999997</v>
      </c>
      <c r="H175" s="133" t="s">
        <v>698</v>
      </c>
    </row>
    <row r="176" spans="1:8">
      <c r="A176" s="24">
        <v>169</v>
      </c>
      <c r="B176" s="25">
        <v>44927</v>
      </c>
      <c r="C176" s="26">
        <v>450005</v>
      </c>
      <c r="D176" s="1">
        <f>IF(C176="","",VLOOKUP(C176,'Nomenclature des comptes'!$B$4:$C$646,2))</f>
        <v>0</v>
      </c>
      <c r="E176" s="73" t="s">
        <v>712</v>
      </c>
      <c r="F176" s="74"/>
      <c r="G176" s="74">
        <f>VLOOKUP($C176,Provision_Travaux[],6)</f>
        <v>37.450000000000003</v>
      </c>
      <c r="H176" s="133" t="s">
        <v>698</v>
      </c>
    </row>
    <row r="177" spans="1:8">
      <c r="A177" s="24">
        <v>170</v>
      </c>
      <c r="B177" s="25">
        <v>44927</v>
      </c>
      <c r="C177" s="26">
        <v>450006</v>
      </c>
      <c r="D177" s="1">
        <f>IF(C177="","",VLOOKUP(C177,'Nomenclature des comptes'!$B$4:$C$646,2))</f>
        <v>0</v>
      </c>
      <c r="E177" s="73" t="s">
        <v>712</v>
      </c>
      <c r="F177" s="74"/>
      <c r="G177" s="74">
        <f>VLOOKUP($C177,Provision_Travaux[],6)</f>
        <v>37.450000000000003</v>
      </c>
      <c r="H177" s="133" t="s">
        <v>698</v>
      </c>
    </row>
    <row r="178" spans="1:8">
      <c r="A178" s="24">
        <v>171</v>
      </c>
      <c r="B178" s="25">
        <v>44927</v>
      </c>
      <c r="C178" s="26">
        <v>450007</v>
      </c>
      <c r="D178" s="1">
        <f>IF(C178="","",VLOOKUP(C178,'Nomenclature des comptes'!$B$4:$C$646,2))</f>
        <v>0</v>
      </c>
      <c r="E178" s="73" t="s">
        <v>712</v>
      </c>
      <c r="F178" s="74"/>
      <c r="G178" s="74">
        <f>VLOOKUP($C178,Provision_Travaux[],6)</f>
        <v>35.93</v>
      </c>
      <c r="H178" s="133" t="s">
        <v>698</v>
      </c>
    </row>
    <row r="179" spans="1:8">
      <c r="A179" s="24">
        <v>172</v>
      </c>
      <c r="B179" s="25">
        <v>44927</v>
      </c>
      <c r="C179" s="26">
        <v>450008</v>
      </c>
      <c r="D179" s="1">
        <f>IF(C179="","",VLOOKUP(C179,'Nomenclature des comptes'!$B$4:$C$646,2))</f>
        <v>0</v>
      </c>
      <c r="E179" s="73" t="s">
        <v>712</v>
      </c>
      <c r="F179" s="74"/>
      <c r="G179" s="74">
        <f>VLOOKUP($C179,Provision_Travaux[],6)</f>
        <v>32.39</v>
      </c>
      <c r="H179" s="133" t="s">
        <v>698</v>
      </c>
    </row>
    <row r="180" spans="1:8">
      <c r="A180" s="24">
        <v>173</v>
      </c>
      <c r="B180" s="25">
        <v>44927</v>
      </c>
      <c r="C180" s="26">
        <v>450009</v>
      </c>
      <c r="D180" s="1">
        <f>IF(C180="","",VLOOKUP(C180,'Nomenclature des comptes'!$B$4:$C$646,2))</f>
        <v>0</v>
      </c>
      <c r="E180" s="73" t="s">
        <v>712</v>
      </c>
      <c r="F180" s="74"/>
      <c r="G180" s="74">
        <f>VLOOKUP($C180,Provision_Travaux[],6)</f>
        <v>29.86</v>
      </c>
      <c r="H180" s="133" t="s">
        <v>698</v>
      </c>
    </row>
    <row r="181" spans="1:8">
      <c r="A181" s="24">
        <v>174</v>
      </c>
      <c r="B181" s="25">
        <v>44927</v>
      </c>
      <c r="C181" s="26">
        <v>450010</v>
      </c>
      <c r="D181" s="1">
        <f>IF(C181="","",VLOOKUP(C181,'Nomenclature des comptes'!$B$4:$C$646,2))</f>
        <v>0</v>
      </c>
      <c r="E181" s="73" t="s">
        <v>712</v>
      </c>
      <c r="F181" s="74"/>
      <c r="G181" s="74">
        <f>VLOOKUP($C181,Provision_Travaux[],6)</f>
        <v>24.8</v>
      </c>
      <c r="H181" s="133" t="s">
        <v>698</v>
      </c>
    </row>
    <row r="182" spans="1:8">
      <c r="A182" s="24">
        <v>175</v>
      </c>
      <c r="B182" s="25">
        <v>44927</v>
      </c>
      <c r="C182" s="26">
        <v>450011</v>
      </c>
      <c r="D182" s="1">
        <f>IF(C182="","",VLOOKUP(C182,'Nomenclature des comptes'!$B$4:$C$646,2))</f>
        <v>0</v>
      </c>
      <c r="E182" s="73" t="s">
        <v>712</v>
      </c>
      <c r="F182" s="74"/>
      <c r="G182" s="74">
        <f>VLOOKUP($C182,Provision_Travaux[],6)</f>
        <v>27.83</v>
      </c>
      <c r="H182" s="133" t="s">
        <v>698</v>
      </c>
    </row>
    <row r="183" spans="1:8">
      <c r="A183" s="24">
        <v>176</v>
      </c>
      <c r="B183" s="25">
        <v>44927</v>
      </c>
      <c r="C183" s="26">
        <v>450012</v>
      </c>
      <c r="D183" s="1">
        <f>IF(C183="","",VLOOKUP(C183,'Nomenclature des comptes'!$B$4:$C$646,2))</f>
        <v>0</v>
      </c>
      <c r="E183" s="73" t="s">
        <v>712</v>
      </c>
      <c r="F183" s="74"/>
      <c r="G183" s="74">
        <f>VLOOKUP($C183,Provision_Travaux[],6)</f>
        <v>24.8</v>
      </c>
      <c r="H183" s="133" t="s">
        <v>698</v>
      </c>
    </row>
    <row r="184" spans="1:8">
      <c r="A184" s="24">
        <v>177</v>
      </c>
      <c r="B184" s="25">
        <v>44927</v>
      </c>
      <c r="C184" s="26">
        <v>450013</v>
      </c>
      <c r="D184" s="1">
        <f>IF(C184="","",VLOOKUP(C184,'Nomenclature des comptes'!$B$4:$C$646,2))</f>
        <v>0</v>
      </c>
      <c r="E184" s="73" t="s">
        <v>712</v>
      </c>
      <c r="F184" s="74"/>
      <c r="G184" s="74">
        <f>VLOOKUP($C184,Provision_Travaux[],6)</f>
        <v>23.79</v>
      </c>
      <c r="H184" s="133" t="s">
        <v>698</v>
      </c>
    </row>
    <row r="185" spans="1:8">
      <c r="A185" s="24">
        <v>178</v>
      </c>
      <c r="B185" s="25">
        <v>44927</v>
      </c>
      <c r="C185" s="26">
        <v>450014</v>
      </c>
      <c r="D185" s="1">
        <f>IF(C185="","",VLOOKUP(C185,'Nomenclature des comptes'!$B$4:$C$646,2))</f>
        <v>0</v>
      </c>
      <c r="E185" s="73" t="s">
        <v>712</v>
      </c>
      <c r="F185" s="74"/>
      <c r="G185" s="74">
        <f>VLOOKUP($C185,Provision_Travaux[],6)</f>
        <v>23.28</v>
      </c>
      <c r="H185" s="133" t="s">
        <v>698</v>
      </c>
    </row>
    <row r="186" spans="1:8">
      <c r="A186" s="24">
        <v>179</v>
      </c>
      <c r="B186" s="25">
        <v>44927</v>
      </c>
      <c r="C186" s="26">
        <v>450015</v>
      </c>
      <c r="D186" s="1">
        <f>IF(C186="","",VLOOKUP(C186,'Nomenclature des comptes'!$B$4:$C$646,2))</f>
        <v>0</v>
      </c>
      <c r="E186" s="73" t="s">
        <v>712</v>
      </c>
      <c r="F186" s="74"/>
      <c r="G186" s="74">
        <f>VLOOKUP($C186,Provision_Travaux[],6)</f>
        <v>23.28</v>
      </c>
      <c r="H186" s="133" t="s">
        <v>698</v>
      </c>
    </row>
    <row r="187" spans="1:8">
      <c r="A187" s="24">
        <v>180</v>
      </c>
      <c r="B187" s="25">
        <v>44927</v>
      </c>
      <c r="C187" s="26">
        <v>450016</v>
      </c>
      <c r="D187" s="1">
        <f>IF(C187="","",VLOOKUP(C187,'Nomenclature des comptes'!$B$4:$C$646,2))</f>
        <v>0</v>
      </c>
      <c r="E187" s="73" t="s">
        <v>712</v>
      </c>
      <c r="F187" s="74"/>
      <c r="G187" s="74">
        <f>VLOOKUP($C187,Provision_Travaux[],6)</f>
        <v>22.77</v>
      </c>
      <c r="H187" s="133" t="s">
        <v>698</v>
      </c>
    </row>
    <row r="188" spans="1:8">
      <c r="A188" s="24">
        <v>181</v>
      </c>
      <c r="B188" s="25">
        <v>44927</v>
      </c>
      <c r="C188" s="26">
        <v>450017</v>
      </c>
      <c r="D188" s="1">
        <f>IF(C188="","",VLOOKUP(C188,'Nomenclature des comptes'!$B$4:$C$646,2))</f>
        <v>0</v>
      </c>
      <c r="E188" s="73" t="s">
        <v>712</v>
      </c>
      <c r="F188" s="74"/>
      <c r="G188" s="74">
        <f>VLOOKUP($C188,Provision_Travaux[],6)</f>
        <v>23.79</v>
      </c>
      <c r="H188" s="133" t="s">
        <v>698</v>
      </c>
    </row>
    <row r="189" spans="1:8">
      <c r="A189" s="24">
        <v>182</v>
      </c>
      <c r="B189" s="25">
        <v>44927</v>
      </c>
      <c r="C189" s="26">
        <v>450018</v>
      </c>
      <c r="D189" s="1">
        <f>IF(C189="","",VLOOKUP(C189,'Nomenclature des comptes'!$B$4:$C$646,2))</f>
        <v>0</v>
      </c>
      <c r="E189" s="73" t="s">
        <v>712</v>
      </c>
      <c r="F189" s="74"/>
      <c r="G189" s="74">
        <f>VLOOKUP($C189,Provision_Travaux[],6)</f>
        <v>23.28</v>
      </c>
      <c r="H189" s="133" t="s">
        <v>698</v>
      </c>
    </row>
    <row r="190" spans="1:8">
      <c r="A190" s="24">
        <v>183</v>
      </c>
      <c r="B190" s="25">
        <v>44927</v>
      </c>
      <c r="C190" s="26">
        <v>514000</v>
      </c>
      <c r="D190" s="1">
        <f>IF(C190="","",VLOOKUP(C190,'Nomenclature des comptes'!$B$4:$C$646,2))</f>
        <v>0</v>
      </c>
      <c r="E190" s="73" t="s">
        <v>712</v>
      </c>
      <c r="F190" s="74">
        <v>500.01</v>
      </c>
      <c r="G190" s="74"/>
      <c r="H190" s="133" t="s">
        <v>698</v>
      </c>
    </row>
    <row r="191" spans="1:8">
      <c r="A191" s="24">
        <v>184</v>
      </c>
      <c r="B191" s="25"/>
      <c r="C191" s="26"/>
      <c r="D191" s="1" t="str">
        <f>IF(C191="","",VLOOKUP(C191,'Nomenclature des comptes'!$B$4:$C$646,2))</f>
        <v/>
      </c>
      <c r="E191" s="73"/>
      <c r="F191" s="74"/>
      <c r="G191" s="74"/>
      <c r="H191" s="133"/>
    </row>
    <row r="192" spans="1:8">
      <c r="A192" s="24">
        <v>185</v>
      </c>
      <c r="B192" s="25">
        <v>45308</v>
      </c>
      <c r="C192" s="26">
        <v>627000</v>
      </c>
      <c r="D192" s="1" t="str">
        <f>IF(C192="","",VLOOKUP(C192,'Nomenclature des comptes'!$B$4:$C$646,2))</f>
        <v>627 Services bancaires et assimilés</v>
      </c>
      <c r="E192" s="73" t="s">
        <v>717</v>
      </c>
      <c r="F192" s="74">
        <v>19.739999999999998</v>
      </c>
      <c r="G192" s="74"/>
      <c r="H192" s="133" t="s">
        <v>667</v>
      </c>
    </row>
    <row r="193" spans="1:8">
      <c r="A193" s="24">
        <v>186</v>
      </c>
      <c r="B193" s="25">
        <v>45308</v>
      </c>
      <c r="C193" s="26">
        <v>512000</v>
      </c>
      <c r="D193" s="1">
        <f>IF(C193="","",VLOOKUP(C193,'Nomenclature des comptes'!$B$4:$C$646,2))</f>
        <v>0</v>
      </c>
      <c r="E193" s="73" t="s">
        <v>717</v>
      </c>
      <c r="F193" s="74"/>
      <c r="G193" s="74">
        <v>19.739999999999998</v>
      </c>
      <c r="H193" s="133"/>
    </row>
    <row r="194" spans="1:8">
      <c r="A194" s="24">
        <v>187</v>
      </c>
      <c r="B194" s="25"/>
      <c r="C194" s="26"/>
      <c r="D194" s="1" t="str">
        <f>IF(C194="","",VLOOKUP(C194,'Nomenclature des comptes'!$B$4:$C$646,2))</f>
        <v/>
      </c>
      <c r="E194" s="73"/>
      <c r="F194" s="74"/>
      <c r="G194" s="74"/>
      <c r="H194" s="133"/>
    </row>
    <row r="195" spans="1:8">
      <c r="A195" s="24">
        <v>188</v>
      </c>
      <c r="B195" s="25">
        <v>45335</v>
      </c>
      <c r="C195" s="26">
        <v>514005</v>
      </c>
      <c r="D195" s="1">
        <f>IF(C195="","",VLOOKUP(C195,'Nomenclature des comptes'!$B$4:$C$646,2))</f>
        <v>0</v>
      </c>
      <c r="E195" s="73" t="s">
        <v>718</v>
      </c>
      <c r="F195" s="74"/>
      <c r="G195" s="74">
        <v>176.81</v>
      </c>
      <c r="H195" s="133"/>
    </row>
    <row r="196" spans="1:8">
      <c r="A196" s="24">
        <v>189</v>
      </c>
      <c r="B196" s="25">
        <v>45335</v>
      </c>
      <c r="C196" s="26">
        <v>512000</v>
      </c>
      <c r="D196" s="1">
        <f>IF(C196="","",VLOOKUP(C196,'Nomenclature des comptes'!$B$4:$C$646,2))</f>
        <v>0</v>
      </c>
      <c r="E196" s="73" t="s">
        <v>718</v>
      </c>
      <c r="F196" s="74">
        <v>176.81</v>
      </c>
      <c r="G196" s="74"/>
      <c r="H196" s="133"/>
    </row>
    <row r="197" spans="1:8">
      <c r="A197" s="24">
        <v>190</v>
      </c>
      <c r="B197" s="25"/>
      <c r="C197" s="26"/>
      <c r="D197" s="1" t="str">
        <f>IF(C197="","",VLOOKUP(C197,'Nomenclature des comptes'!$B$4:$C$646,2))</f>
        <v/>
      </c>
      <c r="E197" s="73"/>
      <c r="F197" s="74"/>
      <c r="G197" s="74"/>
      <c r="H197" s="133"/>
    </row>
    <row r="198" spans="1:8">
      <c r="A198" s="24">
        <v>191</v>
      </c>
      <c r="B198" s="25">
        <v>45336</v>
      </c>
      <c r="C198" s="26">
        <v>514006</v>
      </c>
      <c r="D198" s="1">
        <f>IF(C198="","",VLOOKUP(C198,'Nomenclature des comptes'!$B$4:$C$646,2))</f>
        <v>0</v>
      </c>
      <c r="E198" s="73" t="s">
        <v>718</v>
      </c>
      <c r="F198" s="74"/>
      <c r="G198" s="74">
        <v>158.69</v>
      </c>
      <c r="H198" s="133"/>
    </row>
    <row r="199" spans="1:8">
      <c r="A199" s="24">
        <v>192</v>
      </c>
      <c r="B199" s="25">
        <v>45336</v>
      </c>
      <c r="C199" s="26">
        <v>512000</v>
      </c>
      <c r="D199" s="1">
        <f>IF(C199="","",VLOOKUP(C199,'Nomenclature des comptes'!$B$4:$C$646,2))</f>
        <v>0</v>
      </c>
      <c r="E199" s="73" t="s">
        <v>718</v>
      </c>
      <c r="F199" s="74">
        <v>158.69</v>
      </c>
      <c r="G199" s="74"/>
      <c r="H199" s="133"/>
    </row>
    <row r="200" spans="1:8">
      <c r="A200" s="24">
        <v>193</v>
      </c>
      <c r="B200" s="25"/>
      <c r="C200" s="26"/>
      <c r="D200" s="1" t="str">
        <f>IF(C200="","",VLOOKUP(C200,'Nomenclature des comptes'!$B$4:$C$646,2))</f>
        <v/>
      </c>
      <c r="E200" s="73"/>
      <c r="F200" s="74"/>
      <c r="G200" s="29"/>
      <c r="H200" s="133"/>
    </row>
    <row r="201" spans="1:8">
      <c r="A201" s="24">
        <v>194</v>
      </c>
      <c r="B201" s="25">
        <v>45336</v>
      </c>
      <c r="C201" s="26">
        <v>514001</v>
      </c>
      <c r="D201" s="1">
        <f>IF(C201="","",VLOOKUP(C201,'Nomenclature des comptes'!$B$4:$C$646,2))</f>
        <v>0</v>
      </c>
      <c r="E201" s="73" t="s">
        <v>718</v>
      </c>
      <c r="F201" s="74"/>
      <c r="G201" s="74">
        <v>213.31</v>
      </c>
      <c r="H201" s="133"/>
    </row>
    <row r="202" spans="1:8">
      <c r="A202" s="122">
        <v>195</v>
      </c>
      <c r="B202" s="25">
        <v>45336</v>
      </c>
      <c r="C202" s="124">
        <v>512000</v>
      </c>
      <c r="D202" s="1">
        <f>IF(C202="","",VLOOKUP(C202,'Nomenclature des comptes'!$B$4:$C$646,2))</f>
        <v>0</v>
      </c>
      <c r="E202" s="73" t="s">
        <v>718</v>
      </c>
      <c r="F202" s="123">
        <v>213.31</v>
      </c>
      <c r="G202" s="123"/>
      <c r="H202" s="135"/>
    </row>
    <row r="203" spans="1:8">
      <c r="A203" s="122">
        <v>196</v>
      </c>
      <c r="B203" s="147"/>
      <c r="C203" s="124"/>
      <c r="D203" s="1" t="str">
        <f>IF(C203="","",VLOOKUP(C203,'Nomenclature des comptes'!$B$4:$C$646,2))</f>
        <v/>
      </c>
      <c r="E203" s="122"/>
      <c r="F203" s="123"/>
      <c r="G203" s="123"/>
      <c r="H203" s="135"/>
    </row>
    <row r="204" spans="1:8">
      <c r="A204" s="122">
        <v>197</v>
      </c>
      <c r="B204" s="25">
        <v>45338</v>
      </c>
      <c r="C204" s="124">
        <v>514010</v>
      </c>
      <c r="D204" s="1">
        <f>IF(C204="","",VLOOKUP(C204,'Nomenclature des comptes'!$B$4:$C$646,2))</f>
        <v>0</v>
      </c>
      <c r="E204" s="73" t="s">
        <v>718</v>
      </c>
      <c r="F204" s="123"/>
      <c r="G204" s="123">
        <v>151.4</v>
      </c>
      <c r="H204" s="135"/>
    </row>
    <row r="205" spans="1:8">
      <c r="A205" s="122">
        <v>198</v>
      </c>
      <c r="B205" s="25">
        <v>45338</v>
      </c>
      <c r="C205" s="124">
        <v>512000</v>
      </c>
      <c r="D205" s="1">
        <f>IF(C205="","",VLOOKUP(C205,'Nomenclature des comptes'!$B$4:$C$646,2))</f>
        <v>0</v>
      </c>
      <c r="E205" s="73" t="s">
        <v>718</v>
      </c>
      <c r="F205" s="123">
        <v>151.4</v>
      </c>
      <c r="G205" s="123"/>
      <c r="H205" s="135"/>
    </row>
    <row r="206" spans="1:8">
      <c r="A206" s="122">
        <v>199</v>
      </c>
      <c r="B206" s="147"/>
      <c r="C206" s="124"/>
      <c r="D206" s="1" t="str">
        <f>IF(C206="","",VLOOKUP(C206,'Nomenclature des comptes'!$B$4:$C$646,2))</f>
        <v/>
      </c>
      <c r="E206" s="122"/>
      <c r="F206" s="123"/>
      <c r="G206" s="123"/>
      <c r="H206" s="135"/>
    </row>
    <row r="207" spans="1:8">
      <c r="A207" s="122">
        <v>200</v>
      </c>
      <c r="B207" s="25">
        <v>45345</v>
      </c>
      <c r="C207" s="124">
        <v>514004</v>
      </c>
      <c r="D207" s="1">
        <f>IF(C207="","",VLOOKUP(C207,'Nomenclature des comptes'!$B$4:$C$646,2))</f>
        <v>0</v>
      </c>
      <c r="E207" s="122" t="s">
        <v>722</v>
      </c>
      <c r="F207" s="123"/>
      <c r="G207" s="123">
        <v>68.09</v>
      </c>
      <c r="H207" s="135"/>
    </row>
    <row r="208" spans="1:8">
      <c r="A208" s="122">
        <v>201</v>
      </c>
      <c r="B208" s="25">
        <v>45345</v>
      </c>
      <c r="C208" s="124">
        <v>512000</v>
      </c>
      <c r="D208" s="1">
        <f>IF(C208="","",VLOOKUP(C208,'Nomenclature des comptes'!$B$4:$C$646,2))</f>
        <v>0</v>
      </c>
      <c r="E208" s="73" t="s">
        <v>718</v>
      </c>
      <c r="F208" s="123">
        <v>68.09</v>
      </c>
      <c r="G208" s="123"/>
      <c r="H208" s="135"/>
    </row>
    <row r="209" spans="1:8">
      <c r="A209" s="122">
        <v>202</v>
      </c>
      <c r="B209" s="25">
        <v>45345</v>
      </c>
      <c r="C209" s="124">
        <v>514014</v>
      </c>
      <c r="D209" s="1">
        <f>IF(C209="","",VLOOKUP(C209,'Nomenclature des comptes'!$B$4:$C$646,2))</f>
        <v>0</v>
      </c>
      <c r="E209" s="122" t="s">
        <v>722</v>
      </c>
      <c r="F209" s="123"/>
      <c r="G209" s="123">
        <v>148.35</v>
      </c>
      <c r="H209" s="135"/>
    </row>
    <row r="210" spans="1:8">
      <c r="A210" s="122">
        <v>203</v>
      </c>
      <c r="B210" s="25">
        <v>45345</v>
      </c>
      <c r="C210" s="124">
        <v>512000</v>
      </c>
      <c r="D210" s="1">
        <f>IF(C210="","",VLOOKUP(C210,'Nomenclature des comptes'!$B$4:$C$646,2))</f>
        <v>0</v>
      </c>
      <c r="E210" s="73" t="s">
        <v>718</v>
      </c>
      <c r="F210" s="123">
        <v>148.35</v>
      </c>
      <c r="G210" s="123"/>
      <c r="H210" s="135"/>
    </row>
    <row r="211" spans="1:8">
      <c r="A211" s="122">
        <v>204</v>
      </c>
      <c r="B211" s="25"/>
      <c r="C211" s="124"/>
      <c r="D211" s="1" t="str">
        <f>IF(C211="","",VLOOKUP(C211,'Nomenclature des comptes'!$B$4:$C$646,2))</f>
        <v/>
      </c>
      <c r="F211" s="123"/>
      <c r="G211" s="123"/>
      <c r="H211" s="135"/>
    </row>
    <row r="212" spans="1:8">
      <c r="A212" s="122">
        <v>205</v>
      </c>
      <c r="B212" s="25">
        <v>45348</v>
      </c>
      <c r="C212" s="124">
        <v>514007</v>
      </c>
      <c r="D212" s="1">
        <f>IF(C212="","",VLOOKUP(C212,'Nomenclature des comptes'!$B$4:$C$646,2))</f>
        <v>0</v>
      </c>
      <c r="E212" s="73" t="s">
        <v>718</v>
      </c>
      <c r="F212" s="123"/>
      <c r="G212" s="123">
        <v>72.150000000000006</v>
      </c>
      <c r="H212" s="135"/>
    </row>
    <row r="213" spans="1:8">
      <c r="A213" s="122">
        <v>206</v>
      </c>
      <c r="B213" s="25">
        <v>45348</v>
      </c>
      <c r="C213" s="124">
        <v>512000</v>
      </c>
      <c r="D213" s="1">
        <f>IF(C213="","",VLOOKUP(C213,'Nomenclature des comptes'!$B$4:$C$646,2))</f>
        <v>0</v>
      </c>
      <c r="E213" s="73" t="s">
        <v>718</v>
      </c>
      <c r="F213" s="123">
        <v>72.150000000000006</v>
      </c>
      <c r="G213" s="123"/>
      <c r="H213" s="135"/>
    </row>
    <row r="214" spans="1:8">
      <c r="A214" s="122">
        <v>207</v>
      </c>
      <c r="B214" s="147"/>
      <c r="C214" s="124"/>
      <c r="D214" s="1" t="str">
        <f>IF(C214="","",VLOOKUP(C214,'Nomenclature des comptes'!$B$4:$C$646,2))</f>
        <v/>
      </c>
      <c r="E214" s="122"/>
      <c r="F214" s="123"/>
      <c r="G214" s="123"/>
      <c r="H214" s="135"/>
    </row>
    <row r="215" spans="1:8">
      <c r="A215" s="122">
        <v>208</v>
      </c>
      <c r="B215" s="25">
        <v>410597</v>
      </c>
      <c r="C215" s="124">
        <v>514013</v>
      </c>
      <c r="D215" s="1">
        <f>IF(C215="","",VLOOKUP(C215,'Nomenclature des comptes'!$B$4:$C$646,2))</f>
        <v>0</v>
      </c>
      <c r="E215" s="122" t="s">
        <v>718</v>
      </c>
      <c r="F215" s="123"/>
      <c r="G215" s="123">
        <v>150</v>
      </c>
      <c r="H215" s="135"/>
    </row>
    <row r="216" spans="1:8">
      <c r="A216" s="122">
        <v>209</v>
      </c>
      <c r="B216" s="25">
        <v>410597</v>
      </c>
      <c r="C216" s="124">
        <v>512000</v>
      </c>
      <c r="D216" s="1">
        <f>IF(C216="","",VLOOKUP(C216,'Nomenclature des comptes'!$B$4:$C$646,2))</f>
        <v>0</v>
      </c>
      <c r="E216" s="122" t="s">
        <v>718</v>
      </c>
      <c r="F216" s="123">
        <v>150</v>
      </c>
      <c r="G216" s="123"/>
      <c r="H216" s="135"/>
    </row>
    <row r="217" spans="1:8">
      <c r="A217" s="122">
        <v>210</v>
      </c>
      <c r="B217" s="25">
        <v>410597</v>
      </c>
      <c r="C217" s="124">
        <v>514003</v>
      </c>
      <c r="D217" s="1">
        <f>IF(C217="","",VLOOKUP(C217,'Nomenclature des comptes'!$B$4:$C$646,2))</f>
        <v>0</v>
      </c>
      <c r="E217" s="122" t="s">
        <v>718</v>
      </c>
      <c r="F217" s="123"/>
      <c r="G217" s="123">
        <v>215.63</v>
      </c>
      <c r="H217" s="135"/>
    </row>
    <row r="218" spans="1:8">
      <c r="A218" s="122">
        <v>211</v>
      </c>
      <c r="B218" s="25">
        <v>410597</v>
      </c>
      <c r="C218" s="124">
        <v>512000</v>
      </c>
      <c r="D218" s="1">
        <f>IF(C218="","",VLOOKUP(C218,'Nomenclature des comptes'!$B$4:$C$646,2))</f>
        <v>0</v>
      </c>
      <c r="E218" s="122" t="s">
        <v>718</v>
      </c>
      <c r="F218" s="123">
        <v>215.63</v>
      </c>
      <c r="G218" s="123"/>
      <c r="H218" s="135"/>
    </row>
    <row r="219" spans="1:8">
      <c r="A219" s="24">
        <v>212</v>
      </c>
      <c r="B219" s="25">
        <v>45366</v>
      </c>
      <c r="C219" s="26">
        <v>514017</v>
      </c>
      <c r="D219" s="1">
        <f>IF(C219="","",VLOOKUP(C219,'Nomenclature des comptes'!$B$4:$C$646,2))</f>
        <v>0</v>
      </c>
      <c r="E219" s="122" t="s">
        <v>718</v>
      </c>
      <c r="F219" s="74"/>
      <c r="G219" s="29">
        <v>47.76</v>
      </c>
      <c r="H219" s="133"/>
    </row>
    <row r="220" spans="1:8">
      <c r="A220" s="24">
        <v>213</v>
      </c>
      <c r="B220" s="25">
        <v>45366</v>
      </c>
      <c r="C220" s="26">
        <v>512000</v>
      </c>
      <c r="D220" s="1">
        <f>IF(C220="","",VLOOKUP(C220,'Nomenclature des comptes'!$B$4:$C$646,2))</f>
        <v>0</v>
      </c>
      <c r="E220" s="122" t="s">
        <v>718</v>
      </c>
      <c r="F220" s="74">
        <v>47.76</v>
      </c>
      <c r="G220" s="29"/>
      <c r="H220" s="133"/>
    </row>
    <row r="221" spans="1:8">
      <c r="A221" s="24">
        <v>214</v>
      </c>
      <c r="B221" s="25">
        <v>45371</v>
      </c>
      <c r="C221" s="124">
        <v>514002</v>
      </c>
      <c r="D221" s="1">
        <f>IF(C221="","",VLOOKUP(C221,'Nomenclature des comptes'!$B$4:$C$646,2))</f>
        <v>0</v>
      </c>
      <c r="E221" s="122" t="s">
        <v>718</v>
      </c>
      <c r="F221" s="74"/>
      <c r="G221" s="29">
        <v>30.8</v>
      </c>
      <c r="H221" s="133"/>
    </row>
    <row r="222" spans="1:8">
      <c r="A222" s="24">
        <v>215</v>
      </c>
      <c r="B222" s="25">
        <v>45371</v>
      </c>
      <c r="C222" s="124">
        <v>512000</v>
      </c>
      <c r="D222" s="1">
        <f>IF(C222="","",VLOOKUP(C222,'Nomenclature des comptes'!$B$4:$C$646,2))</f>
        <v>0</v>
      </c>
      <c r="E222" s="122" t="s">
        <v>718</v>
      </c>
      <c r="F222" s="74">
        <v>30.8</v>
      </c>
      <c r="G222" s="29"/>
      <c r="H222" s="133"/>
    </row>
    <row r="223" spans="1:8">
      <c r="A223" s="24">
        <v>216</v>
      </c>
      <c r="B223" s="25">
        <v>45371</v>
      </c>
      <c r="C223" s="26">
        <v>514011</v>
      </c>
      <c r="D223" s="1">
        <f>IF(C223="","",VLOOKUP(C223,'Nomenclature des comptes'!$B$4:$C$646,2))</f>
        <v>0</v>
      </c>
      <c r="E223" s="122" t="s">
        <v>718</v>
      </c>
      <c r="F223" s="29"/>
      <c r="G223" s="29">
        <v>55.88</v>
      </c>
      <c r="H223" s="133"/>
    </row>
    <row r="224" spans="1:8">
      <c r="A224" s="24">
        <v>217</v>
      </c>
      <c r="B224" s="25">
        <v>45371</v>
      </c>
      <c r="C224" s="26">
        <v>512000</v>
      </c>
      <c r="D224" s="1">
        <f>IF(C224="","",VLOOKUP(C224,'Nomenclature des comptes'!$B$4:$C$646,2))</f>
        <v>0</v>
      </c>
      <c r="E224" s="122" t="s">
        <v>718</v>
      </c>
      <c r="F224" s="29">
        <v>55.88</v>
      </c>
      <c r="G224" s="29"/>
      <c r="H224" s="133"/>
    </row>
    <row r="225" spans="1:8">
      <c r="A225" s="24">
        <v>218</v>
      </c>
      <c r="B225" s="25">
        <v>45355</v>
      </c>
      <c r="C225" s="26">
        <v>514008</v>
      </c>
      <c r="D225" s="1">
        <f>IF(C225="","",VLOOKUP(C225,'Nomenclature des comptes'!$B$4:$C$646,2))</f>
        <v>0</v>
      </c>
      <c r="E225" s="122" t="s">
        <v>718</v>
      </c>
      <c r="F225" s="74"/>
      <c r="G225" s="29">
        <v>166.65</v>
      </c>
      <c r="H225" s="133"/>
    </row>
    <row r="226" spans="1:8">
      <c r="A226" s="24">
        <v>219</v>
      </c>
      <c r="B226" s="25">
        <v>45355</v>
      </c>
      <c r="C226" s="26">
        <v>512000</v>
      </c>
      <c r="D226" s="1">
        <f>IF(C226="","",VLOOKUP(C226,'Nomenclature des comptes'!$B$4:$C$646,2))</f>
        <v>0</v>
      </c>
      <c r="E226" s="122" t="s">
        <v>718</v>
      </c>
      <c r="F226" s="74">
        <v>166.65</v>
      </c>
      <c r="G226" s="29"/>
      <c r="H226" s="133"/>
    </row>
    <row r="227" spans="1:8">
      <c r="A227" s="24">
        <v>220</v>
      </c>
      <c r="B227" s="25"/>
      <c r="C227" s="26"/>
      <c r="D227" s="1" t="str">
        <f>IF(C227="","",VLOOKUP(C227,'Nomenclature des comptes'!$B$4:$C$646,2))</f>
        <v/>
      </c>
      <c r="E227" s="73"/>
      <c r="F227" s="74"/>
      <c r="G227" s="29"/>
      <c r="H227" s="133"/>
    </row>
    <row r="228" spans="1:8">
      <c r="A228" s="24">
        <v>221</v>
      </c>
      <c r="B228" s="25">
        <v>45398</v>
      </c>
      <c r="C228" s="26">
        <v>514016</v>
      </c>
      <c r="D228" s="1">
        <f>IF(C228="","",VLOOKUP(C228,'Nomenclature des comptes'!$B$4:$C$646,2))</f>
        <v>0</v>
      </c>
      <c r="E228" s="122" t="s">
        <v>718</v>
      </c>
      <c r="F228" s="74"/>
      <c r="G228" s="29">
        <v>45.72</v>
      </c>
      <c r="H228" s="133"/>
    </row>
    <row r="229" spans="1:8">
      <c r="A229" s="24">
        <v>222</v>
      </c>
      <c r="B229" s="25">
        <v>45398</v>
      </c>
      <c r="C229" s="26">
        <v>512000</v>
      </c>
      <c r="D229" s="1">
        <f>IF(C229="","",VLOOKUP(C229,'Nomenclature des comptes'!$B$4:$C$646,2))</f>
        <v>0</v>
      </c>
      <c r="E229" s="122" t="s">
        <v>739</v>
      </c>
      <c r="F229" s="74">
        <v>45.72</v>
      </c>
      <c r="G229" s="29"/>
      <c r="H229" s="133"/>
    </row>
    <row r="230" spans="1:8">
      <c r="A230" s="24">
        <v>223</v>
      </c>
      <c r="B230" s="25"/>
      <c r="C230" s="26"/>
      <c r="D230" s="1" t="str">
        <f>IF(C230="","",VLOOKUP(C230,'Nomenclature des comptes'!$B$4:$C$646,2))</f>
        <v/>
      </c>
      <c r="E230" s="73"/>
      <c r="F230" s="74"/>
      <c r="G230" s="29"/>
      <c r="H230" s="133"/>
    </row>
    <row r="231" spans="1:8">
      <c r="A231" s="24">
        <v>224</v>
      </c>
      <c r="B231" s="25">
        <v>45042</v>
      </c>
      <c r="C231" s="26">
        <v>616100</v>
      </c>
      <c r="D231" s="1" t="str">
        <f>IF(C231="","",VLOOKUP(C231,'Nomenclature des comptes'!$B$4:$C$646,2))</f>
        <v>6161. Assurance Multirisques</v>
      </c>
      <c r="E231" s="73" t="s">
        <v>724</v>
      </c>
      <c r="F231" s="74">
        <v>340</v>
      </c>
      <c r="G231" s="74"/>
      <c r="H231" s="133" t="s">
        <v>666</v>
      </c>
    </row>
    <row r="232" spans="1:8">
      <c r="A232" s="24">
        <v>225</v>
      </c>
      <c r="B232" s="25">
        <v>45042</v>
      </c>
      <c r="C232" s="26">
        <v>512000</v>
      </c>
      <c r="D232" s="1">
        <f>IF(C232="","",VLOOKUP(C232,'Nomenclature des comptes'!$B$4:$C$646,2))</f>
        <v>0</v>
      </c>
      <c r="E232" s="73" t="s">
        <v>724</v>
      </c>
      <c r="F232" s="74"/>
      <c r="G232" s="74">
        <v>340</v>
      </c>
      <c r="H232" s="133"/>
    </row>
    <row r="233" spans="1:8">
      <c r="A233" s="24">
        <v>226</v>
      </c>
      <c r="B233" s="25"/>
      <c r="C233" s="26"/>
      <c r="D233" s="1" t="str">
        <f>IF(C233="","",VLOOKUP(C233,'Nomenclature des comptes'!$B$4:$C$646,2))</f>
        <v/>
      </c>
      <c r="E233" s="73"/>
      <c r="F233" s="74"/>
      <c r="G233" s="29"/>
      <c r="H233" s="133"/>
    </row>
    <row r="234" spans="1:8">
      <c r="A234" s="24">
        <v>227</v>
      </c>
      <c r="B234" s="25">
        <v>45400</v>
      </c>
      <c r="C234" s="26">
        <v>627000</v>
      </c>
      <c r="D234" s="1" t="str">
        <f>IF(C234="","",VLOOKUP(C234,'Nomenclature des comptes'!$B$4:$C$646,2))</f>
        <v>627 Services bancaires et assimilés</v>
      </c>
      <c r="E234" s="73" t="s">
        <v>726</v>
      </c>
      <c r="F234" s="74">
        <v>19.739999999999998</v>
      </c>
      <c r="G234" s="74"/>
      <c r="H234" s="133" t="s">
        <v>667</v>
      </c>
    </row>
    <row r="235" spans="1:8">
      <c r="A235" s="24">
        <v>228</v>
      </c>
      <c r="B235" s="25">
        <v>45400</v>
      </c>
      <c r="C235" s="26">
        <v>512000</v>
      </c>
      <c r="D235" s="1">
        <f>IF(C235="","",VLOOKUP(C235,'Nomenclature des comptes'!$B$4:$C$646,2))</f>
        <v>0</v>
      </c>
      <c r="E235" s="73" t="s">
        <v>726</v>
      </c>
      <c r="F235" s="74"/>
      <c r="G235" s="74">
        <v>19.739999999999998</v>
      </c>
      <c r="H235" s="133"/>
    </row>
    <row r="236" spans="1:8">
      <c r="A236" s="24">
        <v>229</v>
      </c>
      <c r="B236" s="25"/>
      <c r="C236" s="26"/>
      <c r="D236" s="1" t="str">
        <f>IF(C236="","",VLOOKUP(C236,'Nomenclature des comptes'!$B$4:$C$646,2))</f>
        <v/>
      </c>
      <c r="E236" s="73"/>
      <c r="F236" s="74"/>
      <c r="G236" s="29"/>
      <c r="H236" s="133"/>
    </row>
    <row r="237" spans="1:8">
      <c r="A237" s="24">
        <v>230</v>
      </c>
      <c r="B237" s="25">
        <v>45545</v>
      </c>
      <c r="C237" s="26">
        <v>627000</v>
      </c>
      <c r="D237" s="1" t="str">
        <f>IF(C237="","",VLOOKUP(C237,'Nomenclature des comptes'!$B$4:$C$646,2))</f>
        <v>627 Services bancaires et assimilés</v>
      </c>
      <c r="E237" s="73" t="s">
        <v>729</v>
      </c>
      <c r="F237" s="74">
        <v>30</v>
      </c>
      <c r="G237" s="74"/>
      <c r="H237" s="133" t="s">
        <v>728</v>
      </c>
    </row>
    <row r="238" spans="1:8">
      <c r="A238" s="24">
        <v>231</v>
      </c>
      <c r="B238" s="25">
        <v>45545</v>
      </c>
      <c r="C238" s="26">
        <v>512000</v>
      </c>
      <c r="D238" s="1">
        <f>IF(C238="","",VLOOKUP(C238,'Nomenclature des comptes'!$B$4:$C$646,2))</f>
        <v>0</v>
      </c>
      <c r="E238" s="73" t="s">
        <v>729</v>
      </c>
      <c r="F238" s="74"/>
      <c r="G238" s="74">
        <v>30</v>
      </c>
      <c r="H238" s="133"/>
    </row>
    <row r="239" spans="1:8">
      <c r="A239" s="24">
        <v>232</v>
      </c>
      <c r="B239" s="25"/>
      <c r="C239" s="26"/>
      <c r="D239" s="1" t="str">
        <f>IF(C239="","",VLOOKUP(C239,'Nomenclature des comptes'!$B$4:$C$646,2))</f>
        <v/>
      </c>
      <c r="E239" s="73"/>
      <c r="F239" s="74"/>
      <c r="G239" s="29"/>
      <c r="H239" s="133"/>
    </row>
    <row r="240" spans="1:8">
      <c r="A240" s="24">
        <v>233</v>
      </c>
      <c r="B240" s="25">
        <v>45490</v>
      </c>
      <c r="C240" s="26">
        <v>627000</v>
      </c>
      <c r="D240" s="1" t="str">
        <f>IF(C240="","",VLOOKUP(C240,'Nomenclature des comptes'!$B$4:$C$646,2))</f>
        <v>627 Services bancaires et assimilés</v>
      </c>
      <c r="E240" s="73" t="s">
        <v>730</v>
      </c>
      <c r="F240" s="74">
        <v>19.739999999999998</v>
      </c>
      <c r="G240" s="74"/>
      <c r="H240" s="133" t="s">
        <v>667</v>
      </c>
    </row>
    <row r="241" spans="1:8">
      <c r="A241" s="24">
        <v>234</v>
      </c>
      <c r="B241" s="25">
        <v>45490</v>
      </c>
      <c r="C241" s="26">
        <v>512000</v>
      </c>
      <c r="D241" s="1">
        <f>IF(C241="","",VLOOKUP(C241,'Nomenclature des comptes'!$B$4:$C$646,2))</f>
        <v>0</v>
      </c>
      <c r="E241" s="73" t="s">
        <v>730</v>
      </c>
      <c r="F241" s="74"/>
      <c r="G241" s="74">
        <v>19.739999999999998</v>
      </c>
      <c r="H241" s="133"/>
    </row>
    <row r="242" spans="1:8">
      <c r="A242" s="24">
        <v>235</v>
      </c>
      <c r="B242" s="25"/>
      <c r="C242" s="26"/>
      <c r="D242" s="1" t="str">
        <f>IF(C242="","",VLOOKUP(C242,'Nomenclature des comptes'!$B$4:$C$646,2))</f>
        <v/>
      </c>
      <c r="E242" s="73"/>
      <c r="F242" s="74"/>
      <c r="G242" s="29"/>
      <c r="H242" s="133"/>
    </row>
    <row r="243" spans="1:8">
      <c r="A243" s="24">
        <v>236</v>
      </c>
      <c r="B243" s="25">
        <v>45582</v>
      </c>
      <c r="C243" s="26">
        <v>627000</v>
      </c>
      <c r="D243" s="1" t="str">
        <f>IF(C243="","",VLOOKUP(C243,'Nomenclature des comptes'!$B$4:$C$646,2))</f>
        <v>627 Services bancaires et assimilés</v>
      </c>
      <c r="E243" s="73" t="s">
        <v>732</v>
      </c>
      <c r="F243" s="74">
        <v>19.739999999999998</v>
      </c>
      <c r="G243" s="74"/>
      <c r="H243" s="133" t="s">
        <v>667</v>
      </c>
    </row>
    <row r="244" spans="1:8">
      <c r="A244" s="24">
        <v>237</v>
      </c>
      <c r="B244" s="80">
        <v>45582</v>
      </c>
      <c r="C244" s="26">
        <v>512000</v>
      </c>
      <c r="D244" s="1">
        <f>IF(C244="","",VLOOKUP(C244,'Nomenclature des comptes'!$B$4:$C$646,2))</f>
        <v>0</v>
      </c>
      <c r="E244" s="73" t="s">
        <v>732</v>
      </c>
      <c r="F244" s="74"/>
      <c r="G244" s="74">
        <v>19.739999999999998</v>
      </c>
      <c r="H244" s="133"/>
    </row>
    <row r="245" spans="1:8">
      <c r="A245" s="24">
        <v>238</v>
      </c>
      <c r="B245" s="25"/>
      <c r="C245" s="26"/>
      <c r="D245" s="1" t="str">
        <f>IF(C245="","",VLOOKUP(C245,'Nomenclature des comptes'!$B$4:$C$646,2))</f>
        <v/>
      </c>
      <c r="E245" s="73"/>
      <c r="F245" s="74"/>
      <c r="G245" s="29"/>
      <c r="H245" s="133"/>
    </row>
    <row r="246" spans="1:8">
      <c r="A246" s="24">
        <v>239</v>
      </c>
      <c r="B246" s="25">
        <v>45601</v>
      </c>
      <c r="C246" s="26">
        <v>514015</v>
      </c>
      <c r="D246" s="1">
        <f>IF(C246="","",VLOOKUP(C246,'Nomenclature des comptes'!$B$4:$C$646,2))</f>
        <v>0</v>
      </c>
      <c r="E246" s="122" t="s">
        <v>738</v>
      </c>
      <c r="F246" s="74"/>
      <c r="G246" s="29">
        <v>30</v>
      </c>
      <c r="H246" s="133"/>
    </row>
    <row r="247" spans="1:8">
      <c r="A247" s="24">
        <v>240</v>
      </c>
      <c r="B247" s="25">
        <v>45601</v>
      </c>
      <c r="C247" s="26">
        <v>512000</v>
      </c>
      <c r="D247" s="1">
        <f>IF(C247="","",VLOOKUP(C247,'Nomenclature des comptes'!$B$4:$C$646,2))</f>
        <v>0</v>
      </c>
      <c r="E247" s="122" t="s">
        <v>738</v>
      </c>
      <c r="F247" s="74">
        <v>30</v>
      </c>
      <c r="G247" s="29"/>
      <c r="H247" s="133"/>
    </row>
    <row r="248" spans="1:8">
      <c r="A248" s="24">
        <v>241</v>
      </c>
      <c r="B248" s="25">
        <v>45601</v>
      </c>
      <c r="C248" s="26">
        <v>514015</v>
      </c>
      <c r="D248" s="1">
        <f>IF(C248="","",VLOOKUP(C248,'Nomenclature des comptes'!$B$4:$C$646,2))</f>
        <v>0</v>
      </c>
      <c r="E248" s="122" t="s">
        <v>738</v>
      </c>
      <c r="F248" s="74"/>
      <c r="G248" s="29">
        <v>23.28</v>
      </c>
      <c r="H248" s="133"/>
    </row>
    <row r="249" spans="1:8">
      <c r="A249" s="24">
        <v>242</v>
      </c>
      <c r="B249" s="25">
        <v>45601</v>
      </c>
      <c r="C249" s="26">
        <v>512000</v>
      </c>
      <c r="D249" s="1">
        <f>IF(C249="","",VLOOKUP(C249,'Nomenclature des comptes'!$B$4:$C$646,2))</f>
        <v>0</v>
      </c>
      <c r="E249" s="122" t="s">
        <v>738</v>
      </c>
      <c r="F249" s="74">
        <v>23.28</v>
      </c>
      <c r="G249" s="29"/>
      <c r="H249" s="133"/>
    </row>
    <row r="250" spans="1:8">
      <c r="A250" s="24">
        <v>243</v>
      </c>
      <c r="B250" s="25"/>
      <c r="C250" s="26"/>
      <c r="D250" s="1" t="str">
        <f>IF(C250="","",VLOOKUP(C250,'Nomenclature des comptes'!$B$4:$C$646,2))</f>
        <v/>
      </c>
      <c r="E250" s="73"/>
      <c r="F250" s="29"/>
      <c r="G250" s="29"/>
      <c r="H250" s="133"/>
    </row>
    <row r="251" spans="1:8">
      <c r="A251" s="24">
        <v>244</v>
      </c>
      <c r="B251" s="25">
        <v>45604</v>
      </c>
      <c r="C251" s="124">
        <v>514003</v>
      </c>
      <c r="D251" s="1">
        <f>IF(C251="","",VLOOKUP(C251,'Nomenclature des comptes'!$B$4:$C$646,2))</f>
        <v>0</v>
      </c>
      <c r="E251" s="122" t="s">
        <v>733</v>
      </c>
      <c r="F251" s="123"/>
      <c r="G251" s="123">
        <v>139.35</v>
      </c>
      <c r="H251" s="133"/>
    </row>
    <row r="252" spans="1:8">
      <c r="A252" s="24">
        <v>245</v>
      </c>
      <c r="B252" s="25">
        <v>45604</v>
      </c>
      <c r="C252" s="124">
        <v>512000</v>
      </c>
      <c r="D252" s="1">
        <f>IF(C252="","",VLOOKUP(C252,'Nomenclature des comptes'!$B$4:$C$646,2))</f>
        <v>0</v>
      </c>
      <c r="E252" s="73" t="s">
        <v>718</v>
      </c>
      <c r="F252" s="123">
        <v>139.35</v>
      </c>
      <c r="G252" s="123"/>
      <c r="H252" s="133"/>
    </row>
    <row r="253" spans="1:8">
      <c r="A253" s="24">
        <v>246</v>
      </c>
      <c r="B253" s="25">
        <v>45604</v>
      </c>
      <c r="C253" s="124">
        <v>615000</v>
      </c>
      <c r="D253" s="1" t="str">
        <f>IF(C253="","",VLOOKUP(C253,'Nomenclature des comptes'!$B$4:$C$646,2))</f>
        <v>615. Entretien chaudières</v>
      </c>
      <c r="E253" s="122" t="s">
        <v>734</v>
      </c>
      <c r="F253" s="123">
        <v>1402.23</v>
      </c>
      <c r="G253" s="123"/>
      <c r="H253" s="135" t="s">
        <v>735</v>
      </c>
    </row>
    <row r="254" spans="1:8">
      <c r="A254" s="24">
        <v>247</v>
      </c>
      <c r="B254" s="25">
        <v>45604</v>
      </c>
      <c r="C254" s="124">
        <v>512000</v>
      </c>
      <c r="D254" s="1">
        <f>IF(C254="","",VLOOKUP(C254,'Nomenclature des comptes'!$B$4:$C$646,2))</f>
        <v>0</v>
      </c>
      <c r="E254" s="122" t="s">
        <v>734</v>
      </c>
      <c r="F254" s="123"/>
      <c r="G254" s="123">
        <v>1402.23</v>
      </c>
      <c r="H254" s="135"/>
    </row>
    <row r="255" spans="1:8">
      <c r="A255" s="24">
        <v>248</v>
      </c>
      <c r="B255" s="25"/>
      <c r="C255" s="26"/>
      <c r="D255" s="1" t="str">
        <f>IF(C255="","",VLOOKUP(C255,'Nomenclature des comptes'!$B$4:$C$646,2))</f>
        <v/>
      </c>
      <c r="E255" s="73"/>
      <c r="F255" s="29"/>
      <c r="G255" s="29"/>
      <c r="H255" s="133"/>
    </row>
    <row r="256" spans="1:8">
      <c r="A256" s="24">
        <v>249</v>
      </c>
      <c r="B256" s="25">
        <v>45646</v>
      </c>
      <c r="C256" s="26">
        <v>514018</v>
      </c>
      <c r="D256" s="1">
        <f>IF(C256="","",VLOOKUP(C256,'Nomenclature des comptes'!$B$4:$C$646,2))</f>
        <v>0</v>
      </c>
      <c r="E256" s="73" t="s">
        <v>718</v>
      </c>
      <c r="F256" s="29"/>
      <c r="G256" s="29">
        <v>141.02000000000001</v>
      </c>
      <c r="H256" s="133"/>
    </row>
    <row r="257" spans="1:8">
      <c r="A257" s="24">
        <v>250</v>
      </c>
      <c r="B257" s="25">
        <v>45646</v>
      </c>
      <c r="C257" s="26">
        <v>512000</v>
      </c>
      <c r="D257" s="1">
        <f>IF(C257="","",VLOOKUP(C257,'Nomenclature des comptes'!$B$4:$C$646,2))</f>
        <v>0</v>
      </c>
      <c r="E257" s="73" t="s">
        <v>718</v>
      </c>
      <c r="F257" s="29">
        <v>141.02000000000001</v>
      </c>
      <c r="G257" s="29"/>
      <c r="H257" s="133"/>
    </row>
    <row r="258" spans="1:8">
      <c r="A258" s="24"/>
      <c r="B258" s="25"/>
      <c r="C258" s="26"/>
      <c r="D258" s="1" t="str">
        <f>IF(C258="","",VLOOKUP(C258,'Nomenclature des comptes'!$B$4:$C$646,2))</f>
        <v/>
      </c>
      <c r="E258" s="73"/>
      <c r="F258" s="29"/>
      <c r="G258" s="29"/>
      <c r="H258" s="133"/>
    </row>
    <row r="259" spans="1:8">
      <c r="A259" s="24"/>
      <c r="B259" s="25"/>
      <c r="C259" s="26"/>
      <c r="D259" s="1" t="str">
        <f>IF(C259="","",VLOOKUP(C259,'Nomenclature des comptes'!$B$4:$C$646,2))</f>
        <v/>
      </c>
      <c r="E259" s="73"/>
      <c r="F259" s="29"/>
      <c r="G259" s="29"/>
      <c r="H259" s="133"/>
    </row>
    <row r="260" spans="1:8">
      <c r="A260" s="24"/>
      <c r="B260" s="25"/>
      <c r="C260" s="26"/>
      <c r="D260" s="1" t="str">
        <f>IF(C260="","",VLOOKUP(C260,'Nomenclature des comptes'!$B$4:$C$646,2))</f>
        <v/>
      </c>
      <c r="E260" s="73"/>
      <c r="F260" s="29"/>
      <c r="G260" s="29"/>
      <c r="H260" s="133"/>
    </row>
    <row r="261" spans="1:8">
      <c r="A261" s="24"/>
      <c r="B261" s="25"/>
      <c r="C261" s="26"/>
      <c r="D261" s="1" t="str">
        <f>IF(C261="","",VLOOKUP(C261,'Nomenclature des comptes'!$B$4:$C$646,2))</f>
        <v/>
      </c>
      <c r="E261" s="73"/>
      <c r="F261" s="29"/>
      <c r="G261" s="29"/>
      <c r="H261" s="133"/>
    </row>
    <row r="262" spans="1:8">
      <c r="A262" s="24"/>
      <c r="B262" s="25"/>
      <c r="C262" s="26"/>
      <c r="D262" s="1" t="str">
        <f>IF(C262="","",VLOOKUP(C262,'Nomenclature des comptes'!$B$4:$C$646,2))</f>
        <v/>
      </c>
      <c r="E262" s="73"/>
      <c r="F262" s="29"/>
      <c r="G262" s="29"/>
      <c r="H262" s="133"/>
    </row>
    <row r="263" spans="1:8">
      <c r="A263" s="24"/>
      <c r="B263" s="25"/>
      <c r="C263" s="26"/>
      <c r="D263" s="1" t="str">
        <f>IF(C263="","",VLOOKUP(C263,'Nomenclature des comptes'!$B$4:$C$646,2))</f>
        <v/>
      </c>
      <c r="E263" s="73"/>
      <c r="F263" s="29"/>
      <c r="G263" s="29"/>
      <c r="H263" s="136"/>
    </row>
    <row r="264" spans="1:8">
      <c r="A264" s="24"/>
      <c r="B264" s="25"/>
      <c r="C264" s="26"/>
      <c r="D264" s="1" t="str">
        <f>IF(C264="","",VLOOKUP(C264,'Nomenclature des comptes'!$B$4:$C$646,2))</f>
        <v/>
      </c>
      <c r="E264" s="73"/>
      <c r="F264" s="29"/>
      <c r="G264" s="29"/>
      <c r="H264" s="136"/>
    </row>
    <row r="265" spans="1:8">
      <c r="A265" s="24"/>
      <c r="B265" s="25"/>
      <c r="C265" s="26"/>
      <c r="D265" s="1" t="str">
        <f>IF(C265="","",VLOOKUP(C265,'Nomenclature des comptes'!$B$4:$C$646,2))</f>
        <v/>
      </c>
      <c r="E265" s="73"/>
      <c r="F265" s="29"/>
      <c r="G265" s="29"/>
      <c r="H265" s="136"/>
    </row>
    <row r="266" spans="1:8">
      <c r="A266" s="24"/>
      <c r="B266" s="25"/>
      <c r="C266" s="26"/>
      <c r="D266" s="1" t="str">
        <f>IF(C266="","",VLOOKUP(C266,'Nomenclature des comptes'!$B$4:$C$646,2))</f>
        <v/>
      </c>
      <c r="E266" s="73"/>
      <c r="F266" s="29"/>
      <c r="G266" s="29"/>
      <c r="H266" s="136"/>
    </row>
    <row r="267" spans="1:8">
      <c r="A267" s="24"/>
      <c r="B267" s="25"/>
      <c r="C267" s="26"/>
      <c r="D267" s="1" t="str">
        <f>IF(C267="","",VLOOKUP(C267,'Nomenclature des comptes'!$B$4:$C$646,2))</f>
        <v/>
      </c>
      <c r="E267" s="73"/>
      <c r="F267" s="29"/>
      <c r="G267" s="29"/>
      <c r="H267" s="136"/>
    </row>
    <row r="268" spans="1:8">
      <c r="A268" s="24"/>
      <c r="B268" s="25"/>
      <c r="C268" s="26"/>
      <c r="D268" s="1" t="str">
        <f>IF(C268="","",VLOOKUP(C268,'Nomenclature des comptes'!$B$4:$C$646,2))</f>
        <v/>
      </c>
      <c r="E268" s="73"/>
      <c r="F268" s="29"/>
      <c r="G268" s="29"/>
      <c r="H268" s="136"/>
    </row>
    <row r="269" spans="1:8">
      <c r="A269" s="24"/>
      <c r="B269" s="25"/>
      <c r="C269" s="26"/>
      <c r="D269" s="1" t="str">
        <f>IF(C269="","",VLOOKUP(C269,'Nomenclature des comptes'!$B$4:$C$646,2))</f>
        <v/>
      </c>
      <c r="E269" s="73"/>
      <c r="F269" s="29"/>
      <c r="G269" s="29"/>
      <c r="H269" s="136"/>
    </row>
    <row r="270" spans="1:8">
      <c r="A270" s="24"/>
      <c r="B270" s="25"/>
      <c r="C270" s="26"/>
      <c r="D270" s="1" t="str">
        <f>IF(C270="","",VLOOKUP(C270,'Nomenclature des comptes'!$B$4:$C$646,2))</f>
        <v/>
      </c>
      <c r="E270" s="73"/>
      <c r="F270" s="29"/>
      <c r="G270" s="29"/>
      <c r="H270" s="136"/>
    </row>
    <row r="271" spans="1:8">
      <c r="A271" s="24"/>
      <c r="B271" s="25"/>
      <c r="C271" s="26"/>
      <c r="D271" s="1" t="str">
        <f>IF(C271="","",VLOOKUP(C271,'Nomenclature des comptes'!$B$4:$C$646,2))</f>
        <v/>
      </c>
      <c r="E271" s="73"/>
      <c r="F271" s="29"/>
      <c r="G271" s="29"/>
      <c r="H271" s="136"/>
    </row>
    <row r="272" spans="1:8">
      <c r="A272" s="24"/>
      <c r="B272" s="25"/>
      <c r="C272" s="26"/>
      <c r="D272" s="1" t="str">
        <f>IF(C272="","",VLOOKUP(C272,'Nomenclature des comptes'!$B$4:$C$646,2))</f>
        <v/>
      </c>
      <c r="E272" s="73"/>
      <c r="F272" s="29"/>
      <c r="G272" s="29"/>
      <c r="H272" s="136"/>
    </row>
    <row r="273" spans="1:8">
      <c r="A273" s="24"/>
      <c r="B273" s="25"/>
      <c r="C273" s="26"/>
      <c r="D273" s="1" t="str">
        <f>IF(C273="","",VLOOKUP(C273,'Nomenclature des comptes'!$B$4:$C$646,2))</f>
        <v/>
      </c>
      <c r="E273" s="73"/>
      <c r="F273" s="29"/>
      <c r="G273" s="29"/>
      <c r="H273" s="136"/>
    </row>
    <row r="274" spans="1:8">
      <c r="A274" s="24"/>
      <c r="B274" s="25"/>
      <c r="C274" s="26"/>
      <c r="D274" s="1" t="str">
        <f>IF(C274="","",VLOOKUP(C274,'Nomenclature des comptes'!$B$4:$C$646,2))</f>
        <v/>
      </c>
      <c r="E274" s="73"/>
      <c r="F274" s="29"/>
      <c r="G274" s="29"/>
      <c r="H274" s="136"/>
    </row>
    <row r="275" spans="1:8">
      <c r="A275" s="24"/>
      <c r="B275" s="25"/>
      <c r="C275" s="26"/>
      <c r="D275" s="1" t="str">
        <f>IF(C275="","",VLOOKUP(C275,'Nomenclature des comptes'!$B$4:$C$646,2))</f>
        <v/>
      </c>
      <c r="E275" s="73"/>
      <c r="F275" s="29"/>
      <c r="G275" s="29"/>
      <c r="H275" s="136"/>
    </row>
    <row r="276" spans="1:8">
      <c r="A276" s="24"/>
      <c r="B276" s="25"/>
      <c r="C276" s="26"/>
      <c r="D276" s="1" t="str">
        <f>IF(C276="","",VLOOKUP(C276,'Nomenclature des comptes'!$B$4:$C$646,2))</f>
        <v/>
      </c>
      <c r="E276" s="73"/>
      <c r="F276" s="29"/>
      <c r="G276" s="29"/>
      <c r="H276" s="136"/>
    </row>
    <row r="277" spans="1:8">
      <c r="A277" s="24"/>
      <c r="B277" s="25"/>
      <c r="C277" s="26"/>
      <c r="D277" s="1" t="str">
        <f>IF(C277="","",VLOOKUP(C277,'Nomenclature des comptes'!$B$4:$C$646,2))</f>
        <v/>
      </c>
      <c r="E277" s="73"/>
      <c r="F277" s="29"/>
      <c r="G277" s="29"/>
      <c r="H277" s="136"/>
    </row>
    <row r="278" spans="1:8">
      <c r="A278" s="24"/>
      <c r="B278" s="25"/>
      <c r="C278" s="26"/>
      <c r="D278" s="1" t="str">
        <f>IF(C278="","",VLOOKUP(C278,'Nomenclature des comptes'!$B$4:$C$646,2))</f>
        <v/>
      </c>
      <c r="E278" s="73"/>
      <c r="F278" s="29"/>
      <c r="G278" s="29"/>
      <c r="H278" s="136"/>
    </row>
    <row r="279" spans="1:8">
      <c r="A279" s="24"/>
      <c r="B279" s="25"/>
      <c r="C279" s="26"/>
      <c r="D279" s="1" t="str">
        <f>IF(C279="","",VLOOKUP(C279,'Nomenclature des comptes'!$B$4:$C$646,2))</f>
        <v/>
      </c>
      <c r="E279" s="73"/>
      <c r="F279" s="29"/>
      <c r="G279" s="29"/>
      <c r="H279" s="136"/>
    </row>
    <row r="280" spans="1:8">
      <c r="A280" s="24"/>
      <c r="B280" s="25"/>
      <c r="C280" s="26"/>
      <c r="D280" s="1" t="str">
        <f>IF(C280="","",VLOOKUP(C280,'Nomenclature des comptes'!$B$4:$C$646,2))</f>
        <v/>
      </c>
      <c r="E280" s="73"/>
      <c r="F280" s="29"/>
      <c r="G280" s="29"/>
      <c r="H280" s="136"/>
    </row>
    <row r="281" spans="1:8">
      <c r="A281" s="24"/>
      <c r="B281" s="25"/>
      <c r="C281" s="26"/>
      <c r="D281" s="1" t="str">
        <f>IF(C281="","",VLOOKUP(C281,'Nomenclature des comptes'!$B$4:$C$646,2))</f>
        <v/>
      </c>
      <c r="E281" s="73"/>
      <c r="F281" s="29"/>
      <c r="G281" s="29"/>
      <c r="H281" s="136"/>
    </row>
    <row r="282" spans="1:8">
      <c r="A282" s="24"/>
      <c r="B282" s="25"/>
      <c r="C282" s="26"/>
      <c r="D282" s="1" t="str">
        <f>IF(C282="","",VLOOKUP(C282,'Nomenclature des comptes'!$B$4:$C$646,2))</f>
        <v/>
      </c>
      <c r="E282" s="73"/>
      <c r="F282" s="29"/>
      <c r="G282" s="29"/>
      <c r="H282" s="136"/>
    </row>
    <row r="283" spans="1:8">
      <c r="A283" s="24"/>
      <c r="B283" s="25"/>
      <c r="C283" s="26"/>
      <c r="D283" s="1" t="str">
        <f>IF(C283="","",VLOOKUP(C283,'Nomenclature des comptes'!$B$4:$C$646,2))</f>
        <v/>
      </c>
      <c r="E283" s="73"/>
      <c r="F283" s="29"/>
      <c r="G283" s="29"/>
      <c r="H283" s="136"/>
    </row>
    <row r="284" spans="1:8">
      <c r="A284" s="24"/>
      <c r="B284" s="25"/>
      <c r="C284" s="26"/>
      <c r="D284" s="1" t="str">
        <f>IF(C284="","",VLOOKUP(C284,'Nomenclature des comptes'!$B$4:$C$646,2))</f>
        <v/>
      </c>
      <c r="E284" s="73"/>
      <c r="F284" s="29"/>
      <c r="G284" s="29"/>
      <c r="H284" s="136"/>
    </row>
    <row r="285" spans="1:8">
      <c r="A285" s="24"/>
      <c r="B285" s="25"/>
      <c r="C285" s="26"/>
      <c r="D285" s="1" t="str">
        <f>IF(C285="","",VLOOKUP(C285,'Nomenclature des comptes'!$B$4:$C$646,2))</f>
        <v/>
      </c>
      <c r="E285" s="73"/>
      <c r="F285" s="29"/>
      <c r="G285" s="29"/>
      <c r="H285" s="136"/>
    </row>
    <row r="286" spans="1:8">
      <c r="A286" s="24"/>
      <c r="B286" s="25"/>
      <c r="C286" s="26"/>
      <c r="D286" s="1" t="str">
        <f>IF(C286="","",VLOOKUP(C286,'Nomenclature des comptes'!$B$4:$C$646,2))</f>
        <v/>
      </c>
      <c r="E286" s="73"/>
      <c r="F286" s="29"/>
      <c r="G286" s="29"/>
      <c r="H286" s="136"/>
    </row>
    <row r="287" spans="1:8">
      <c r="A287" s="24"/>
      <c r="B287" s="25"/>
      <c r="C287" s="26"/>
      <c r="D287" s="1" t="str">
        <f>IF(C287="","",VLOOKUP(C287,'Nomenclature des comptes'!$B$4:$C$646,2))</f>
        <v/>
      </c>
      <c r="E287" s="73"/>
      <c r="F287" s="29"/>
      <c r="G287" s="29"/>
      <c r="H287" s="136"/>
    </row>
    <row r="288" spans="1:8">
      <c r="A288" s="24"/>
      <c r="B288" s="25"/>
      <c r="C288" s="26"/>
      <c r="D288" s="1" t="str">
        <f>IF(C288="","",VLOOKUP(C288,'Nomenclature des comptes'!$B$4:$C$646,2))</f>
        <v/>
      </c>
      <c r="E288" s="73"/>
      <c r="F288" s="29"/>
      <c r="G288" s="29"/>
      <c r="H288" s="136"/>
    </row>
    <row r="289" spans="1:8">
      <c r="A289" s="24"/>
      <c r="B289" s="25"/>
      <c r="C289" s="26"/>
      <c r="D289" s="1" t="str">
        <f>IF(C289="","",VLOOKUP(C289,'Nomenclature des comptes'!$B$4:$C$646,2))</f>
        <v/>
      </c>
      <c r="E289" s="73"/>
      <c r="F289" s="29"/>
      <c r="G289" s="29"/>
      <c r="H289" s="136"/>
    </row>
    <row r="290" spans="1:8">
      <c r="A290" s="24"/>
      <c r="B290" s="25"/>
      <c r="C290" s="26"/>
      <c r="D290" s="1" t="str">
        <f>IF(C290="","",VLOOKUP(C290,'Nomenclature des comptes'!$B$4:$C$646,2))</f>
        <v/>
      </c>
      <c r="E290" s="73"/>
      <c r="F290" s="29"/>
      <c r="G290" s="29"/>
      <c r="H290" s="136"/>
    </row>
    <row r="291" spans="1:8">
      <c r="A291" s="24"/>
      <c r="B291" s="25"/>
      <c r="C291" s="26"/>
      <c r="D291" s="1" t="str">
        <f>IF(C291="","",VLOOKUP(C291,'Nomenclature des comptes'!$B$4:$C$646,2))</f>
        <v/>
      </c>
      <c r="E291" s="73"/>
      <c r="F291" s="29"/>
      <c r="G291" s="29"/>
      <c r="H291" s="136"/>
    </row>
    <row r="292" spans="1:8">
      <c r="A292" s="24"/>
      <c r="B292" s="25"/>
      <c r="C292" s="26"/>
      <c r="D292" s="1" t="str">
        <f>IF(C292="","",VLOOKUP(C292,'Nomenclature des comptes'!$B$4:$C$646,2))</f>
        <v/>
      </c>
      <c r="E292" s="73"/>
      <c r="F292" s="29"/>
      <c r="G292" s="29"/>
      <c r="H292" s="136"/>
    </row>
    <row r="293" spans="1:8">
      <c r="A293" s="24"/>
      <c r="B293" s="25"/>
      <c r="C293" s="26"/>
      <c r="D293" s="1" t="str">
        <f>IF(C293="","",VLOOKUP(C293,'Nomenclature des comptes'!$B$4:$C$646,2))</f>
        <v/>
      </c>
      <c r="E293" s="73"/>
      <c r="F293" s="29"/>
      <c r="G293" s="29"/>
      <c r="H293" s="136"/>
    </row>
    <row r="294" spans="1:8">
      <c r="A294" s="24"/>
      <c r="B294" s="25"/>
      <c r="C294" s="26"/>
      <c r="D294" s="1" t="str">
        <f>IF(C294="","",VLOOKUP(C294,'Nomenclature des comptes'!$B$4:$C$646,2))</f>
        <v/>
      </c>
      <c r="E294" s="73"/>
      <c r="F294" s="29"/>
      <c r="G294" s="29"/>
      <c r="H294" s="136"/>
    </row>
    <row r="295" spans="1:8">
      <c r="A295" s="24"/>
      <c r="B295" s="25"/>
      <c r="C295" s="26"/>
      <c r="D295" s="1" t="str">
        <f>IF(C295="","",VLOOKUP(C295,'Nomenclature des comptes'!$B$4:$C$646,2))</f>
        <v/>
      </c>
      <c r="E295" s="73"/>
      <c r="F295" s="29"/>
      <c r="G295" s="29"/>
      <c r="H295" s="136"/>
    </row>
    <row r="296" spans="1:8">
      <c r="A296" s="24"/>
      <c r="B296" s="25"/>
      <c r="C296" s="26"/>
      <c r="D296" s="1" t="str">
        <f>IF(C296="","",VLOOKUP(C296,'Nomenclature des comptes'!$B$4:$C$646,2))</f>
        <v/>
      </c>
      <c r="E296" s="73"/>
      <c r="F296" s="29"/>
      <c r="G296" s="29"/>
      <c r="H296" s="136"/>
    </row>
    <row r="297" spans="1:8">
      <c r="A297" s="24"/>
      <c r="B297" s="25"/>
      <c r="C297" s="26"/>
      <c r="D297" s="1" t="str">
        <f>IF(C297="","",VLOOKUP(C297,'Nomenclature des comptes'!$B$4:$C$646,2))</f>
        <v/>
      </c>
      <c r="E297" s="73"/>
      <c r="F297" s="29"/>
      <c r="G297" s="29"/>
      <c r="H297" s="136"/>
    </row>
    <row r="298" spans="1:8">
      <c r="A298" s="24"/>
      <c r="B298" s="25"/>
      <c r="C298" s="26"/>
      <c r="D298" s="1" t="str">
        <f>IF(C298="","",VLOOKUP(C298,'Nomenclature des comptes'!$B$4:$C$646,2))</f>
        <v/>
      </c>
      <c r="E298" s="73"/>
      <c r="F298" s="29"/>
      <c r="G298" s="29"/>
      <c r="H298" s="136"/>
    </row>
    <row r="299" spans="1:8">
      <c r="A299" s="24"/>
      <c r="B299" s="25"/>
      <c r="C299" s="26"/>
      <c r="D299" s="1" t="str">
        <f>IF(C299="","",VLOOKUP(C299,'Nomenclature des comptes'!$B$4:$C$646,2))</f>
        <v/>
      </c>
      <c r="E299" s="73"/>
      <c r="F299" s="29"/>
      <c r="G299" s="29"/>
      <c r="H299" s="136"/>
    </row>
    <row r="300" spans="1:8">
      <c r="A300" s="24"/>
      <c r="B300" s="25"/>
      <c r="C300" s="26"/>
      <c r="D300" s="1" t="str">
        <f>IF(C300="","",VLOOKUP(C300,'Nomenclature des comptes'!$B$4:$C$646,2))</f>
        <v/>
      </c>
      <c r="E300" s="73"/>
      <c r="F300" s="29"/>
      <c r="G300" s="29"/>
      <c r="H300" s="136"/>
    </row>
    <row r="301" spans="1:8">
      <c r="A301" s="24"/>
      <c r="B301" s="25"/>
      <c r="C301" s="26"/>
      <c r="D301" s="1" t="str">
        <f>IF(C301="","",VLOOKUP(C301,'Nomenclature des comptes'!$B$4:$C$646,2))</f>
        <v/>
      </c>
      <c r="E301" s="73"/>
      <c r="F301" s="29"/>
      <c r="G301" s="29"/>
      <c r="H301" s="136"/>
    </row>
    <row r="302" spans="1:8">
      <c r="A302" s="24"/>
      <c r="B302" s="25"/>
      <c r="C302" s="26"/>
      <c r="D302" s="1" t="str">
        <f>IF(C302="","",VLOOKUP(C302,'Nomenclature des comptes'!$B$4:$C$646,2))</f>
        <v/>
      </c>
      <c r="E302" s="73"/>
      <c r="F302" s="29"/>
      <c r="G302" s="29"/>
      <c r="H302" s="136"/>
    </row>
    <row r="303" spans="1:8">
      <c r="A303" s="24"/>
      <c r="B303" s="25"/>
      <c r="C303" s="26"/>
      <c r="D303" s="1" t="str">
        <f>IF(C303="","",VLOOKUP(C303,'Nomenclature des comptes'!$B$4:$C$646,2))</f>
        <v/>
      </c>
      <c r="E303" s="73"/>
      <c r="F303" s="29"/>
      <c r="G303" s="29"/>
      <c r="H303" s="136"/>
    </row>
    <row r="304" spans="1:8">
      <c r="A304" s="24"/>
      <c r="B304" s="25"/>
      <c r="C304" s="26"/>
      <c r="D304" s="1" t="str">
        <f>IF(C304="","",VLOOKUP(C304,'Nomenclature des comptes'!$B$4:$C$646,2))</f>
        <v/>
      </c>
      <c r="E304" s="73"/>
      <c r="F304" s="29"/>
      <c r="G304" s="29"/>
      <c r="H304" s="136"/>
    </row>
    <row r="305" spans="1:8">
      <c r="A305" s="24"/>
      <c r="B305" s="25"/>
      <c r="C305" s="26"/>
      <c r="D305" s="1" t="str">
        <f>IF(C305="","",VLOOKUP(C305,'Nomenclature des comptes'!$B$4:$C$646,2))</f>
        <v/>
      </c>
      <c r="E305" s="73"/>
      <c r="F305" s="29"/>
      <c r="G305" s="29"/>
      <c r="H305" s="136"/>
    </row>
    <row r="306" spans="1:8">
      <c r="A306" s="24"/>
      <c r="B306" s="25"/>
      <c r="C306" s="26"/>
      <c r="D306" s="1" t="str">
        <f>IF(C306="","",VLOOKUP(C306,'Nomenclature des comptes'!$B$4:$C$646,2))</f>
        <v/>
      </c>
      <c r="E306" s="73"/>
      <c r="F306" s="29"/>
      <c r="G306" s="29"/>
      <c r="H306" s="136"/>
    </row>
    <row r="307" spans="1:8">
      <c r="A307" s="24"/>
      <c r="B307" s="25"/>
      <c r="C307" s="26"/>
      <c r="D307" s="1" t="str">
        <f>IF(C307="","",VLOOKUP(C307,'Nomenclature des comptes'!$B$4:$C$646,2))</f>
        <v/>
      </c>
      <c r="E307" s="73"/>
      <c r="F307" s="29"/>
      <c r="G307" s="29"/>
      <c r="H307" s="136"/>
    </row>
    <row r="308" spans="1:8">
      <c r="A308" s="24"/>
      <c r="B308" s="25"/>
      <c r="C308" s="26"/>
      <c r="D308" s="1" t="str">
        <f>IF(C308="","",VLOOKUP(C308,'Nomenclature des comptes'!$B$4:$C$646,2))</f>
        <v/>
      </c>
      <c r="E308" s="73"/>
      <c r="F308" s="29"/>
      <c r="G308" s="29"/>
      <c r="H308" s="136"/>
    </row>
    <row r="309" spans="1:8">
      <c r="A309" s="24"/>
      <c r="B309" s="25"/>
      <c r="C309" s="26"/>
      <c r="D309" s="1" t="str">
        <f>IF(C309="","",VLOOKUP(C309,'Nomenclature des comptes'!$B$4:$C$646,2))</f>
        <v/>
      </c>
      <c r="E309" s="73"/>
      <c r="F309" s="29"/>
      <c r="G309" s="29"/>
      <c r="H309" s="136"/>
    </row>
    <row r="310" spans="1:8">
      <c r="A310" s="24"/>
      <c r="B310" s="25"/>
      <c r="C310" s="26"/>
      <c r="D310" s="1" t="str">
        <f>IF(C310="","",VLOOKUP(C310,'Nomenclature des comptes'!$B$4:$C$646,2))</f>
        <v/>
      </c>
      <c r="E310" s="73"/>
      <c r="F310" s="29"/>
      <c r="G310" s="29"/>
      <c r="H310" s="136"/>
    </row>
    <row r="311" spans="1:8">
      <c r="A311" s="24"/>
      <c r="B311" s="25"/>
      <c r="C311" s="26"/>
      <c r="D311" s="1" t="str">
        <f>IF(C311="","",VLOOKUP(C311,'Nomenclature des comptes'!$B$4:$C$646,2))</f>
        <v/>
      </c>
      <c r="E311" s="73"/>
      <c r="F311" s="29"/>
      <c r="G311" s="29"/>
      <c r="H311" s="136"/>
    </row>
    <row r="312" spans="1:8">
      <c r="A312" s="24"/>
      <c r="B312" s="25"/>
      <c r="C312" s="26"/>
      <c r="D312" s="1" t="str">
        <f>IF(C312="","",VLOOKUP(C312,'Nomenclature des comptes'!$B$4:$C$646,2))</f>
        <v/>
      </c>
      <c r="E312" s="73"/>
      <c r="F312" s="29"/>
      <c r="G312" s="29"/>
      <c r="H312" s="136"/>
    </row>
    <row r="313" spans="1:8">
      <c r="A313" s="24"/>
      <c r="B313" s="25"/>
      <c r="C313" s="26"/>
      <c r="D313" s="1" t="str">
        <f>IF(C313="","",VLOOKUP(C313,'Nomenclature des comptes'!$B$4:$C$646,2))</f>
        <v/>
      </c>
      <c r="E313" s="73"/>
      <c r="F313" s="29"/>
      <c r="G313" s="29"/>
      <c r="H313" s="136"/>
    </row>
    <row r="314" spans="1:8">
      <c r="A314" s="24"/>
      <c r="B314" s="25"/>
      <c r="C314" s="26"/>
      <c r="D314" s="1" t="str">
        <f>IF(C314="","",VLOOKUP(C314,'Nomenclature des comptes'!$B$4:$C$646,2))</f>
        <v/>
      </c>
      <c r="E314" s="73"/>
      <c r="F314" s="29"/>
      <c r="G314" s="29"/>
      <c r="H314" s="136"/>
    </row>
    <row r="315" spans="1:8">
      <c r="A315" s="24"/>
      <c r="B315" s="25"/>
      <c r="C315" s="26"/>
      <c r="D315" s="1" t="str">
        <f>IF(C315="","",VLOOKUP(C315,'Nomenclature des comptes'!$B$4:$C$646,2))</f>
        <v/>
      </c>
      <c r="E315" s="73"/>
      <c r="F315" s="29"/>
      <c r="G315" s="29"/>
      <c r="H315" s="136"/>
    </row>
    <row r="316" spans="1:8">
      <c r="A316" s="24"/>
      <c r="B316" s="25"/>
      <c r="C316" s="26"/>
      <c r="D316" s="1" t="str">
        <f>IF(C316="","",VLOOKUP(C316,'Nomenclature des comptes'!$B$4:$C$646,2))</f>
        <v/>
      </c>
      <c r="E316" s="73"/>
      <c r="F316" s="29"/>
      <c r="G316" s="29"/>
      <c r="H316" s="136"/>
    </row>
    <row r="317" spans="1:8">
      <c r="A317" s="24"/>
      <c r="B317" s="25"/>
      <c r="C317" s="26"/>
      <c r="D317" s="1" t="str">
        <f>IF(C317="","",VLOOKUP(C317,'Nomenclature des comptes'!$B$4:$C$646,2))</f>
        <v/>
      </c>
      <c r="E317" s="73"/>
      <c r="F317" s="29"/>
      <c r="G317" s="29"/>
      <c r="H317" s="136"/>
    </row>
    <row r="318" spans="1:8">
      <c r="A318" s="24"/>
      <c r="B318" s="25"/>
      <c r="C318" s="26"/>
      <c r="D318" s="1" t="str">
        <f>IF(C318="","",VLOOKUP(C318,'Nomenclature des comptes'!$B$4:$C$646,2))</f>
        <v/>
      </c>
      <c r="E318" s="73"/>
      <c r="F318" s="29"/>
      <c r="G318" s="29"/>
      <c r="H318" s="136"/>
    </row>
    <row r="319" spans="1:8">
      <c r="A319" s="24"/>
      <c r="B319" s="25"/>
      <c r="C319" s="26"/>
      <c r="D319" s="1" t="str">
        <f>IF(C319="","",VLOOKUP(C319,'Nomenclature des comptes'!$B$4:$C$646,2))</f>
        <v/>
      </c>
      <c r="E319" s="73"/>
      <c r="F319" s="29"/>
      <c r="G319" s="29"/>
      <c r="H319" s="136"/>
    </row>
    <row r="320" spans="1:8">
      <c r="A320" s="24"/>
      <c r="B320" s="25"/>
      <c r="C320" s="26"/>
      <c r="D320" s="1" t="str">
        <f>IF(C320="","",VLOOKUP(C320,'Nomenclature des comptes'!$B$4:$C$646,2))</f>
        <v/>
      </c>
      <c r="E320" s="73"/>
      <c r="F320" s="29"/>
      <c r="G320" s="29"/>
      <c r="H320" s="136"/>
    </row>
    <row r="321" spans="1:8">
      <c r="A321" s="24"/>
      <c r="B321" s="25"/>
      <c r="C321" s="26"/>
      <c r="D321" s="1" t="str">
        <f>IF(C321="","",VLOOKUP(C321,'Nomenclature des comptes'!$B$4:$C$646,2))</f>
        <v/>
      </c>
      <c r="E321" s="73"/>
      <c r="F321" s="29"/>
      <c r="G321" s="29"/>
      <c r="H321" s="136"/>
    </row>
    <row r="322" spans="1:8">
      <c r="A322" s="24"/>
      <c r="B322" s="25"/>
      <c r="C322" s="26"/>
      <c r="D322" s="1" t="str">
        <f>IF(C322="","",VLOOKUP(C322,'Nomenclature des comptes'!$B$4:$C$646,2))</f>
        <v/>
      </c>
      <c r="E322" s="73"/>
      <c r="F322" s="29"/>
      <c r="G322" s="29"/>
      <c r="H322" s="136"/>
    </row>
    <row r="323" spans="1:8">
      <c r="A323" s="24"/>
      <c r="B323" s="25"/>
      <c r="C323" s="26"/>
      <c r="D323" s="1" t="str">
        <f>IF(C323="","",VLOOKUP(C323,'Nomenclature des comptes'!$B$4:$C$646,2))</f>
        <v/>
      </c>
      <c r="E323" s="73"/>
      <c r="F323" s="29"/>
      <c r="G323" s="29"/>
      <c r="H323" s="136"/>
    </row>
    <row r="324" spans="1:8">
      <c r="A324" s="24"/>
      <c r="B324" s="25"/>
      <c r="C324" s="26"/>
      <c r="D324" s="1" t="str">
        <f>IF(C324="","",VLOOKUP(C324,'Nomenclature des comptes'!$B$4:$C$646,2))</f>
        <v/>
      </c>
      <c r="E324" s="73"/>
      <c r="F324" s="29"/>
      <c r="G324" s="29"/>
      <c r="H324" s="136"/>
    </row>
    <row r="325" spans="1:8">
      <c r="A325" s="24"/>
      <c r="B325" s="25"/>
      <c r="C325" s="26"/>
      <c r="D325" s="1" t="str">
        <f>IF(C325="","",VLOOKUP(C325,'Nomenclature des comptes'!$B$4:$C$646,2))</f>
        <v/>
      </c>
      <c r="E325" s="73"/>
      <c r="F325" s="29"/>
      <c r="G325" s="29"/>
      <c r="H325" s="136"/>
    </row>
    <row r="326" spans="1:8">
      <c r="A326" s="24"/>
      <c r="B326" s="25"/>
      <c r="C326" s="26"/>
      <c r="D326" s="1" t="str">
        <f>IF(C326="","",VLOOKUP(C326,'Nomenclature des comptes'!$B$4:$C$646,2))</f>
        <v/>
      </c>
      <c r="E326" s="73"/>
      <c r="F326" s="29"/>
      <c r="G326" s="29"/>
      <c r="H326" s="136"/>
    </row>
    <row r="327" spans="1:8">
      <c r="A327" s="24"/>
      <c r="B327" s="25"/>
      <c r="C327" s="26"/>
      <c r="D327" s="1" t="str">
        <f>IF(C327="","",VLOOKUP(C327,'Nomenclature des comptes'!$B$4:$C$646,2))</f>
        <v/>
      </c>
      <c r="E327" s="73"/>
      <c r="F327" s="29"/>
      <c r="G327" s="29"/>
      <c r="H327" s="136"/>
    </row>
    <row r="328" spans="1:8">
      <c r="A328" s="24"/>
      <c r="B328" s="25"/>
      <c r="C328" s="26"/>
      <c r="D328" s="1" t="str">
        <f>IF(C328="","",VLOOKUP(C328,'Nomenclature des comptes'!$B$4:$C$646,2))</f>
        <v/>
      </c>
      <c r="E328" s="73"/>
      <c r="F328" s="29"/>
      <c r="G328" s="29"/>
      <c r="H328" s="136"/>
    </row>
    <row r="329" spans="1:8">
      <c r="A329" s="24"/>
      <c r="B329" s="25"/>
      <c r="C329" s="26"/>
      <c r="D329" s="1" t="str">
        <f>IF(C329="","",VLOOKUP(C329,'Nomenclature des comptes'!$B$4:$C$646,2))</f>
        <v/>
      </c>
      <c r="E329" s="73"/>
      <c r="F329" s="29"/>
      <c r="G329" s="29"/>
      <c r="H329" s="136"/>
    </row>
    <row r="330" spans="1:8">
      <c r="A330" s="24"/>
      <c r="B330" s="25"/>
      <c r="C330" s="26"/>
      <c r="D330" s="1" t="str">
        <f>IF(C330="","",VLOOKUP(C330,'Nomenclature des comptes'!$B$4:$C$646,2))</f>
        <v/>
      </c>
      <c r="E330" s="73"/>
      <c r="F330" s="29"/>
      <c r="G330" s="29"/>
      <c r="H330" s="136"/>
    </row>
    <row r="331" spans="1:8">
      <c r="A331" s="24"/>
      <c r="B331" s="25"/>
      <c r="C331" s="26"/>
      <c r="D331" s="1" t="str">
        <f>IF(C331="","",VLOOKUP(C331,'Nomenclature des comptes'!$B$4:$C$646,2))</f>
        <v/>
      </c>
      <c r="E331" s="73"/>
      <c r="F331" s="29"/>
      <c r="G331" s="29"/>
      <c r="H331" s="136"/>
    </row>
    <row r="332" spans="1:8">
      <c r="A332" s="24"/>
      <c r="B332" s="25"/>
      <c r="C332" s="26"/>
      <c r="D332" s="1" t="str">
        <f>IF(C332="","",VLOOKUP(C332,'Nomenclature des comptes'!$B$4:$C$646,2))</f>
        <v/>
      </c>
      <c r="E332" s="73"/>
      <c r="F332" s="29"/>
      <c r="G332" s="29"/>
      <c r="H332" s="136"/>
    </row>
    <row r="333" spans="1:8">
      <c r="A333" s="24"/>
      <c r="B333" s="25"/>
      <c r="C333" s="26"/>
      <c r="D333" s="1" t="str">
        <f>IF(C333="","",VLOOKUP(C333,'Nomenclature des comptes'!$B$4:$C$646,2))</f>
        <v/>
      </c>
      <c r="E333" s="73"/>
      <c r="F333" s="29"/>
      <c r="G333" s="29"/>
      <c r="H333" s="136"/>
    </row>
    <row r="334" spans="1:8">
      <c r="A334" s="24"/>
      <c r="B334" s="25"/>
      <c r="C334" s="26"/>
      <c r="D334" s="1" t="str">
        <f>IF(C334="","",VLOOKUP(C334,'Nomenclature des comptes'!$B$4:$C$646,2))</f>
        <v/>
      </c>
      <c r="E334" s="73"/>
      <c r="F334" s="29"/>
      <c r="G334" s="29"/>
      <c r="H334" s="136"/>
    </row>
    <row r="335" spans="1:8">
      <c r="A335" s="24"/>
      <c r="B335" s="25"/>
      <c r="C335" s="26"/>
      <c r="D335" s="1" t="str">
        <f>IF(C335="","",VLOOKUP(C335,'Nomenclature des comptes'!$B$4:$C$646,2))</f>
        <v/>
      </c>
      <c r="E335" s="73"/>
      <c r="F335" s="29"/>
      <c r="G335" s="29"/>
      <c r="H335" s="136"/>
    </row>
    <row r="336" spans="1:8">
      <c r="A336" s="24"/>
      <c r="B336" s="25"/>
      <c r="C336" s="26"/>
      <c r="D336" s="1" t="str">
        <f>IF(C336="","",VLOOKUP(C336,'Nomenclature des comptes'!$B$4:$C$646,2))</f>
        <v/>
      </c>
      <c r="E336" s="73"/>
      <c r="F336" s="29"/>
      <c r="G336" s="29"/>
      <c r="H336" s="136"/>
    </row>
    <row r="337" spans="1:8">
      <c r="A337" s="24"/>
      <c r="B337" s="25"/>
      <c r="C337" s="26"/>
      <c r="D337" s="1" t="str">
        <f>IF(C337="","",VLOOKUP(C337,'Nomenclature des comptes'!$B$4:$C$646,2))</f>
        <v/>
      </c>
      <c r="E337" s="73"/>
      <c r="F337" s="29"/>
      <c r="G337" s="29"/>
      <c r="H337" s="136"/>
    </row>
    <row r="338" spans="1:8">
      <c r="A338" s="24"/>
      <c r="B338" s="25"/>
      <c r="C338" s="26"/>
      <c r="D338" s="1" t="str">
        <f>IF(C338="","",VLOOKUP(C338,'Nomenclature des comptes'!$B$4:$C$646,2))</f>
        <v/>
      </c>
      <c r="E338" s="73"/>
      <c r="F338" s="29"/>
      <c r="G338" s="29"/>
      <c r="H338" s="136"/>
    </row>
    <row r="339" spans="1:8">
      <c r="A339" s="24"/>
      <c r="B339" s="25"/>
      <c r="C339" s="26"/>
      <c r="D339" s="1" t="str">
        <f>IF(C339="","",VLOOKUP(C339,'Nomenclature des comptes'!$B$4:$C$646,2))</f>
        <v/>
      </c>
      <c r="E339" s="73"/>
      <c r="F339" s="29"/>
      <c r="G339" s="29"/>
      <c r="H339" s="136"/>
    </row>
    <row r="340" spans="1:8">
      <c r="A340" s="24"/>
      <c r="B340" s="25"/>
      <c r="C340" s="26"/>
      <c r="D340" s="1" t="str">
        <f>IF(C340="","",VLOOKUP(C340,'Nomenclature des comptes'!$B$4:$C$646,2))</f>
        <v/>
      </c>
      <c r="E340" s="73"/>
      <c r="F340" s="29"/>
      <c r="G340" s="29"/>
      <c r="H340" s="136"/>
    </row>
    <row r="341" spans="1:8">
      <c r="A341" s="24"/>
      <c r="B341" s="25"/>
      <c r="C341" s="26"/>
      <c r="D341" s="1" t="str">
        <f>IF(C341="","",VLOOKUP(C341,'Nomenclature des comptes'!$B$4:$C$646,2))</f>
        <v/>
      </c>
      <c r="E341" s="73"/>
      <c r="F341" s="29"/>
      <c r="G341" s="29"/>
      <c r="H341" s="136"/>
    </row>
    <row r="342" spans="1:8">
      <c r="A342" s="24"/>
      <c r="B342" s="25"/>
      <c r="C342" s="26"/>
      <c r="D342" s="1" t="str">
        <f>IF(C342="","",VLOOKUP(C342,'Nomenclature des comptes'!$B$4:$C$646,2))</f>
        <v/>
      </c>
      <c r="E342" s="73"/>
      <c r="F342" s="29"/>
      <c r="G342" s="29"/>
      <c r="H342" s="136"/>
    </row>
    <row r="343" spans="1:8">
      <c r="A343" s="24"/>
      <c r="B343" s="25"/>
      <c r="C343" s="26"/>
      <c r="D343" s="1" t="str">
        <f>IF(C343="","",VLOOKUP(C343,'Nomenclature des comptes'!$B$4:$C$646,2))</f>
        <v/>
      </c>
      <c r="E343" s="73"/>
      <c r="F343" s="29"/>
      <c r="G343" s="29"/>
      <c r="H343" s="136"/>
    </row>
    <row r="344" spans="1:8">
      <c r="A344" s="24"/>
      <c r="B344" s="25"/>
      <c r="C344" s="26"/>
      <c r="D344" s="1" t="str">
        <f>IF(C344="","",VLOOKUP(C344,'Nomenclature des comptes'!$B$4:$C$646,2))</f>
        <v/>
      </c>
      <c r="E344" s="73"/>
      <c r="F344" s="29"/>
      <c r="G344" s="29"/>
      <c r="H344" s="136"/>
    </row>
    <row r="345" spans="1:8">
      <c r="A345" s="24"/>
      <c r="B345" s="25"/>
      <c r="C345" s="26"/>
      <c r="D345" s="1" t="str">
        <f>IF(C345="","",VLOOKUP(C345,'Nomenclature des comptes'!$B$4:$C$646,2))</f>
        <v/>
      </c>
      <c r="E345" s="73"/>
      <c r="F345" s="29"/>
      <c r="G345" s="29"/>
      <c r="H345" s="136"/>
    </row>
    <row r="346" spans="1:8">
      <c r="A346" s="24"/>
      <c r="B346" s="25"/>
      <c r="C346" s="26"/>
      <c r="D346" s="1" t="str">
        <f>IF(C346="","",VLOOKUP(C346,'Nomenclature des comptes'!$B$4:$C$646,2))</f>
        <v/>
      </c>
      <c r="E346" s="73"/>
      <c r="F346" s="29"/>
      <c r="G346" s="29"/>
      <c r="H346" s="136"/>
    </row>
    <row r="347" spans="1:8">
      <c r="A347" s="24"/>
      <c r="B347" s="25"/>
      <c r="C347" s="26"/>
      <c r="D347" s="1" t="str">
        <f>IF(C347="","",VLOOKUP(C347,'Nomenclature des comptes'!$B$4:$C$646,2))</f>
        <v/>
      </c>
      <c r="E347" s="73"/>
      <c r="F347" s="29"/>
      <c r="G347" s="29"/>
      <c r="H347" s="136"/>
    </row>
    <row r="348" spans="1:8">
      <c r="A348" s="24"/>
      <c r="B348" s="25"/>
      <c r="C348" s="26"/>
      <c r="D348" s="1" t="str">
        <f>IF(C348="","",VLOOKUP(C348,'Nomenclature des comptes'!$B$4:$C$646,2))</f>
        <v/>
      </c>
      <c r="E348" s="73"/>
      <c r="F348" s="29"/>
      <c r="G348" s="29"/>
      <c r="H348" s="136"/>
    </row>
    <row r="349" spans="1:8">
      <c r="A349" s="24"/>
      <c r="B349" s="25"/>
      <c r="C349" s="26"/>
      <c r="D349" s="1" t="str">
        <f>IF(C349="","",VLOOKUP(C349,'Nomenclature des comptes'!$B$4:$C$646,2))</f>
        <v/>
      </c>
      <c r="E349" s="73"/>
      <c r="F349" s="29"/>
      <c r="G349" s="29"/>
      <c r="H349" s="136"/>
    </row>
    <row r="350" spans="1:8">
      <c r="A350" s="24"/>
      <c r="B350" s="25"/>
      <c r="C350" s="26"/>
      <c r="D350" s="1" t="str">
        <f>IF(C350="","",VLOOKUP(C350,'Nomenclature des comptes'!$B$4:$C$646,2))</f>
        <v/>
      </c>
      <c r="E350" s="73"/>
      <c r="F350" s="29"/>
      <c r="G350" s="29"/>
      <c r="H350" s="136"/>
    </row>
    <row r="351" spans="1:8">
      <c r="A351" s="24"/>
      <c r="B351" s="25"/>
      <c r="C351" s="26"/>
      <c r="D351" s="1" t="str">
        <f>IF(C351="","",VLOOKUP(C351,'Nomenclature des comptes'!$B$4:$C$646,2))</f>
        <v/>
      </c>
      <c r="E351" s="73"/>
      <c r="F351" s="29"/>
      <c r="G351" s="29"/>
      <c r="H351" s="136"/>
    </row>
    <row r="352" spans="1:8">
      <c r="A352" s="24"/>
      <c r="B352" s="25"/>
      <c r="C352" s="26"/>
      <c r="D352" s="1" t="str">
        <f>IF(C352="","",VLOOKUP(C352,'Nomenclature des comptes'!$B$4:$C$646,2))</f>
        <v/>
      </c>
      <c r="E352" s="73"/>
      <c r="F352" s="29"/>
      <c r="G352" s="29"/>
      <c r="H352" s="136"/>
    </row>
    <row r="353" spans="1:8">
      <c r="A353" s="24"/>
      <c r="B353" s="25"/>
      <c r="C353" s="26"/>
      <c r="D353" s="1" t="str">
        <f>IF(C353="","",VLOOKUP(C353,'Nomenclature des comptes'!$B$4:$C$646,2))</f>
        <v/>
      </c>
      <c r="E353" s="73"/>
      <c r="F353" s="29"/>
      <c r="G353" s="29"/>
      <c r="H353" s="136"/>
    </row>
    <row r="354" spans="1:8">
      <c r="A354" s="24"/>
      <c r="B354" s="25"/>
      <c r="C354" s="26"/>
      <c r="D354" s="1" t="str">
        <f>IF(C354="","",VLOOKUP(C354,'Nomenclature des comptes'!$B$4:$C$646,2))</f>
        <v/>
      </c>
      <c r="E354" s="73"/>
      <c r="F354" s="29"/>
      <c r="G354" s="29"/>
      <c r="H354" s="136"/>
    </row>
    <row r="355" spans="1:8">
      <c r="A355" s="24"/>
      <c r="B355" s="25"/>
      <c r="C355" s="26"/>
      <c r="D355" s="1" t="str">
        <f>IF(C355="","",VLOOKUP(C355,'Nomenclature des comptes'!$B$4:$C$646,2))</f>
        <v/>
      </c>
      <c r="E355" s="73"/>
      <c r="F355" s="29"/>
      <c r="G355" s="29"/>
      <c r="H355" s="136"/>
    </row>
    <row r="356" spans="1:8">
      <c r="A356" s="24"/>
      <c r="B356" s="25"/>
      <c r="C356" s="26"/>
      <c r="D356" s="1" t="str">
        <f>IF(C356="","",VLOOKUP(C356,'Nomenclature des comptes'!$B$4:$C$646,2))</f>
        <v/>
      </c>
      <c r="E356" s="73"/>
      <c r="F356" s="29"/>
      <c r="G356" s="29"/>
      <c r="H356" s="136"/>
    </row>
    <row r="357" spans="1:8">
      <c r="A357" s="24"/>
      <c r="B357" s="25"/>
      <c r="C357" s="26"/>
      <c r="D357" s="1" t="str">
        <f>IF(C357="","",VLOOKUP(C357,'Nomenclature des comptes'!$B$4:$C$646,2))</f>
        <v/>
      </c>
      <c r="E357" s="73"/>
      <c r="F357" s="29"/>
      <c r="G357" s="29"/>
      <c r="H357" s="136"/>
    </row>
    <row r="358" spans="1:8">
      <c r="A358" s="24"/>
      <c r="B358" s="25"/>
      <c r="C358" s="26"/>
      <c r="D358" s="1" t="str">
        <f>IF(C358="","",VLOOKUP(C358,'Nomenclature des comptes'!$B$4:$C$646,2))</f>
        <v/>
      </c>
      <c r="E358" s="73"/>
      <c r="F358" s="29"/>
      <c r="G358" s="29"/>
      <c r="H358" s="136"/>
    </row>
    <row r="359" spans="1:8">
      <c r="A359" s="24"/>
      <c r="B359" s="25"/>
      <c r="C359" s="26"/>
      <c r="D359" s="1" t="str">
        <f>IF(C359="","",VLOOKUP(C359,'Nomenclature des comptes'!$B$4:$C$646,2))</f>
        <v/>
      </c>
      <c r="E359" s="73"/>
      <c r="F359" s="29"/>
      <c r="G359" s="29"/>
      <c r="H359" s="136"/>
    </row>
    <row r="360" spans="1:8">
      <c r="A360" s="24"/>
      <c r="B360" s="25"/>
      <c r="C360" s="26"/>
      <c r="D360" s="1" t="str">
        <f>IF(C360="","",VLOOKUP(C360,'Nomenclature des comptes'!$B$4:$C$646,2))</f>
        <v/>
      </c>
      <c r="E360" s="73"/>
      <c r="F360" s="29"/>
      <c r="G360" s="29"/>
      <c r="H360" s="136"/>
    </row>
    <row r="361" spans="1:8">
      <c r="A361" s="24"/>
      <c r="B361" s="25"/>
      <c r="C361" s="26"/>
      <c r="D361" s="1" t="str">
        <f>IF(C361="","",VLOOKUP(C361,'Nomenclature des comptes'!$B$4:$C$646,2))</f>
        <v/>
      </c>
      <c r="E361" s="73"/>
      <c r="F361" s="29"/>
      <c r="G361" s="29"/>
      <c r="H361" s="136"/>
    </row>
    <row r="362" spans="1:8">
      <c r="A362" s="24"/>
      <c r="B362" s="25"/>
      <c r="C362" s="26"/>
      <c r="D362" s="1" t="str">
        <f>IF(C362="","",VLOOKUP(C362,'Nomenclature des comptes'!$B$4:$C$646,2))</f>
        <v/>
      </c>
      <c r="E362" s="73"/>
      <c r="F362" s="29"/>
      <c r="G362" s="29"/>
      <c r="H362" s="136"/>
    </row>
    <row r="363" spans="1:8">
      <c r="A363" s="24"/>
      <c r="B363" s="25"/>
      <c r="C363" s="26"/>
      <c r="D363" s="1" t="str">
        <f>IF(C363="","",VLOOKUP(C363,'Nomenclature des comptes'!$B$4:$C$646,2))</f>
        <v/>
      </c>
      <c r="E363" s="73"/>
      <c r="F363" s="29"/>
      <c r="G363" s="29"/>
      <c r="H363" s="136"/>
    </row>
    <row r="364" spans="1:8">
      <c r="A364" s="24"/>
      <c r="B364" s="25"/>
      <c r="C364" s="26"/>
      <c r="D364" s="1" t="str">
        <f>IF(C364="","",VLOOKUP(C364,'Nomenclature des comptes'!$B$4:$C$646,2))</f>
        <v/>
      </c>
      <c r="E364" s="73"/>
      <c r="F364" s="29"/>
      <c r="G364" s="29"/>
      <c r="H364" s="136"/>
    </row>
    <row r="365" spans="1:8">
      <c r="A365" s="24"/>
      <c r="B365" s="25"/>
      <c r="C365" s="26"/>
      <c r="D365" s="1" t="str">
        <f>IF(C365="","",VLOOKUP(C365,'Nomenclature des comptes'!$B$4:$C$646,2))</f>
        <v/>
      </c>
      <c r="E365" s="73"/>
      <c r="F365" s="29"/>
      <c r="G365" s="29"/>
      <c r="H365" s="136"/>
    </row>
    <row r="366" spans="1:8">
      <c r="A366" s="24"/>
      <c r="B366" s="25"/>
      <c r="C366" s="26"/>
      <c r="D366" s="1" t="str">
        <f>IF(C366="","",VLOOKUP(C366,'Nomenclature des comptes'!$B$4:$C$646,2))</f>
        <v/>
      </c>
      <c r="E366" s="73"/>
      <c r="F366" s="29"/>
      <c r="G366" s="29"/>
      <c r="H366" s="136"/>
    </row>
    <row r="367" spans="1:8">
      <c r="A367" s="24"/>
      <c r="B367" s="25"/>
      <c r="C367" s="26"/>
      <c r="D367" s="1" t="str">
        <f>IF(C367="","",VLOOKUP(C367,'Nomenclature des comptes'!$B$4:$C$646,2))</f>
        <v/>
      </c>
      <c r="E367" s="73"/>
      <c r="F367" s="29"/>
      <c r="G367" s="29"/>
      <c r="H367" s="136"/>
    </row>
    <row r="368" spans="1:8">
      <c r="A368" s="24"/>
      <c r="B368" s="25"/>
      <c r="C368" s="26"/>
      <c r="D368" s="1" t="str">
        <f>IF(C368="","",VLOOKUP(C368,'Nomenclature des comptes'!$B$4:$C$646,2))</f>
        <v/>
      </c>
      <c r="E368" s="73"/>
      <c r="F368" s="29"/>
      <c r="G368" s="29"/>
      <c r="H368" s="136"/>
    </row>
    <row r="369" spans="1:8">
      <c r="A369" s="24"/>
      <c r="B369" s="25"/>
      <c r="C369" s="26"/>
      <c r="D369" s="1" t="str">
        <f>IF(C369="","",VLOOKUP(C369,'Nomenclature des comptes'!$B$4:$C$646,2))</f>
        <v/>
      </c>
      <c r="E369" s="73"/>
      <c r="F369" s="29"/>
      <c r="G369" s="29"/>
      <c r="H369" s="136"/>
    </row>
    <row r="370" spans="1:8">
      <c r="A370" s="24"/>
      <c r="B370" s="25"/>
      <c r="C370" s="26"/>
      <c r="D370" s="1" t="str">
        <f>IF(C370="","",VLOOKUP(C370,'Nomenclature des comptes'!$B$4:$C$646,2))</f>
        <v/>
      </c>
      <c r="E370" s="73"/>
      <c r="F370" s="29"/>
      <c r="G370" s="29"/>
      <c r="H370" s="136"/>
    </row>
    <row r="371" spans="1:8">
      <c r="A371" s="24"/>
      <c r="B371" s="25"/>
      <c r="C371" s="26"/>
      <c r="D371" s="1" t="str">
        <f>IF(C371="","",VLOOKUP(C371,'Nomenclature des comptes'!$B$4:$C$646,2))</f>
        <v/>
      </c>
      <c r="E371" s="73"/>
      <c r="F371" s="29"/>
      <c r="G371" s="29"/>
      <c r="H371" s="136"/>
    </row>
    <row r="372" spans="1:8">
      <c r="A372" s="24"/>
      <c r="B372" s="25"/>
      <c r="C372" s="26"/>
      <c r="D372" s="1" t="str">
        <f>IF(C372="","",VLOOKUP(C372,'Nomenclature des comptes'!$B$4:$C$646,2))</f>
        <v/>
      </c>
      <c r="E372" s="73"/>
      <c r="F372" s="29"/>
      <c r="G372" s="29"/>
      <c r="H372" s="136"/>
    </row>
    <row r="373" spans="1:8">
      <c r="A373" s="24"/>
      <c r="B373" s="25"/>
      <c r="C373" s="26"/>
      <c r="D373" s="1" t="str">
        <f>IF(C373="","",VLOOKUP(C373,'Nomenclature des comptes'!$B$4:$C$646,2))</f>
        <v/>
      </c>
      <c r="E373" s="73"/>
      <c r="F373" s="29"/>
      <c r="G373" s="29"/>
      <c r="H373" s="136"/>
    </row>
    <row r="374" spans="1:8">
      <c r="A374" s="24"/>
      <c r="B374" s="25"/>
      <c r="C374" s="26"/>
      <c r="D374" s="1" t="str">
        <f>IF(C374="","",VLOOKUP(C374,'Nomenclature des comptes'!$B$4:$C$646,2))</f>
        <v/>
      </c>
      <c r="E374" s="73"/>
      <c r="F374" s="29"/>
      <c r="G374" s="29"/>
      <c r="H374" s="136"/>
    </row>
    <row r="375" spans="1:8">
      <c r="A375" s="24"/>
      <c r="B375" s="25"/>
      <c r="C375" s="26"/>
      <c r="D375" s="1" t="str">
        <f>IF(C375="","",VLOOKUP(C375,'Nomenclature des comptes'!$B$4:$C$646,2))</f>
        <v/>
      </c>
      <c r="E375" s="73"/>
      <c r="F375" s="29"/>
      <c r="G375" s="29"/>
      <c r="H375" s="136"/>
    </row>
    <row r="376" spans="1:8">
      <c r="A376" s="24"/>
      <c r="B376" s="25"/>
      <c r="C376" s="26"/>
      <c r="D376" s="1" t="str">
        <f>IF(C376="","",VLOOKUP(C376,'Nomenclature des comptes'!$B$4:$C$646,2))</f>
        <v/>
      </c>
      <c r="E376" s="73"/>
      <c r="F376" s="29"/>
      <c r="G376" s="29"/>
      <c r="H376" s="136"/>
    </row>
    <row r="377" spans="1:8">
      <c r="A377" s="24"/>
      <c r="B377" s="25"/>
      <c r="C377" s="26"/>
      <c r="D377" s="1" t="str">
        <f>IF(C377="","",VLOOKUP(C377,'Nomenclature des comptes'!$B$4:$C$646,2))</f>
        <v/>
      </c>
      <c r="E377" s="73"/>
      <c r="F377" s="29"/>
      <c r="G377" s="29"/>
      <c r="H377" s="136"/>
    </row>
    <row r="378" spans="1:8">
      <c r="A378" s="24"/>
      <c r="B378" s="25"/>
      <c r="C378" s="26"/>
      <c r="D378" s="1" t="str">
        <f>IF(C378="","",VLOOKUP(C378,'Nomenclature des comptes'!$B$4:$C$646,2))</f>
        <v/>
      </c>
      <c r="E378" s="73"/>
      <c r="F378" s="29"/>
      <c r="G378" s="29"/>
      <c r="H378" s="136"/>
    </row>
    <row r="379" spans="1:8">
      <c r="A379" s="24"/>
      <c r="B379" s="25"/>
      <c r="C379" s="26"/>
      <c r="D379" s="1" t="str">
        <f>IF(C379="","",VLOOKUP(C379,'Nomenclature des comptes'!$B$4:$C$646,2))</f>
        <v/>
      </c>
      <c r="E379" s="73"/>
      <c r="F379" s="29"/>
      <c r="G379" s="29"/>
      <c r="H379" s="136"/>
    </row>
    <row r="380" spans="1:8">
      <c r="A380" s="24"/>
      <c r="B380" s="25"/>
      <c r="C380" s="26"/>
      <c r="D380" s="1" t="str">
        <f>IF(C380="","",VLOOKUP(C380,'Nomenclature des comptes'!$B$4:$C$646,2))</f>
        <v/>
      </c>
      <c r="E380" s="73"/>
      <c r="F380" s="29"/>
      <c r="G380" s="29"/>
      <c r="H380" s="136"/>
    </row>
    <row r="381" spans="1:8">
      <c r="A381" s="24"/>
      <c r="B381" s="25"/>
      <c r="C381" s="26"/>
      <c r="D381" s="1" t="str">
        <f>IF(C381="","",VLOOKUP(C381,'Nomenclature des comptes'!$B$4:$C$646,2))</f>
        <v/>
      </c>
      <c r="E381" s="73"/>
      <c r="F381" s="29"/>
      <c r="G381" s="29"/>
      <c r="H381" s="136"/>
    </row>
    <row r="382" spans="1:8">
      <c r="A382" s="24"/>
      <c r="B382" s="25"/>
      <c r="C382" s="26"/>
      <c r="D382" s="1" t="str">
        <f>IF(C382="","",VLOOKUP(C382,'Nomenclature des comptes'!$B$4:$C$646,2))</f>
        <v/>
      </c>
      <c r="E382" s="73"/>
      <c r="F382" s="29"/>
      <c r="G382" s="29"/>
      <c r="H382" s="136"/>
    </row>
    <row r="383" spans="1:8">
      <c r="A383" s="24"/>
      <c r="B383" s="25"/>
      <c r="C383" s="26"/>
      <c r="D383" s="1" t="str">
        <f>IF(C383="","",VLOOKUP(C383,'Nomenclature des comptes'!$B$4:$C$646,2))</f>
        <v/>
      </c>
      <c r="E383" s="73"/>
      <c r="F383" s="29"/>
      <c r="G383" s="29"/>
      <c r="H383" s="136"/>
    </row>
    <row r="384" spans="1:8">
      <c r="A384" s="24"/>
      <c r="B384" s="25"/>
      <c r="C384" s="26"/>
      <c r="D384" s="1" t="str">
        <f>IF(C384="","",VLOOKUP(C384,'Nomenclature des comptes'!$B$4:$C$646,2))</f>
        <v/>
      </c>
      <c r="E384" s="73"/>
      <c r="F384" s="29"/>
      <c r="G384" s="29"/>
      <c r="H384" s="136"/>
    </row>
    <row r="385" spans="1:8">
      <c r="A385" s="24"/>
      <c r="B385" s="25"/>
      <c r="C385" s="26"/>
      <c r="D385" s="1" t="str">
        <f>IF(C385="","",VLOOKUP(C385,'Nomenclature des comptes'!$B$4:$C$646,2))</f>
        <v/>
      </c>
      <c r="E385" s="73"/>
      <c r="F385" s="29"/>
      <c r="G385" s="29"/>
      <c r="H385" s="136"/>
    </row>
    <row r="386" spans="1:8">
      <c r="A386" s="24"/>
      <c r="B386" s="25"/>
      <c r="C386" s="26"/>
      <c r="D386" s="1" t="str">
        <f>IF(C386="","",VLOOKUP(C386,'Nomenclature des comptes'!$B$4:$C$646,2))</f>
        <v/>
      </c>
      <c r="E386" s="73"/>
      <c r="F386" s="29"/>
      <c r="G386" s="29"/>
      <c r="H386" s="136"/>
    </row>
    <row r="387" spans="1:8">
      <c r="A387" s="24"/>
      <c r="B387" s="25"/>
      <c r="C387" s="26"/>
      <c r="D387" s="1" t="str">
        <f>IF(C387="","",VLOOKUP(C387,'Nomenclature des comptes'!$B$4:$C$646,2))</f>
        <v/>
      </c>
      <c r="E387" s="73"/>
      <c r="F387" s="29"/>
      <c r="G387" s="29"/>
      <c r="H387" s="136"/>
    </row>
    <row r="388" spans="1:8">
      <c r="A388" s="24"/>
      <c r="B388" s="25"/>
      <c r="C388" s="26"/>
      <c r="D388" s="1" t="str">
        <f>IF(C388="","",VLOOKUP(C388,'Nomenclature des comptes'!$B$4:$C$646,2))</f>
        <v/>
      </c>
      <c r="E388" s="73"/>
      <c r="F388" s="29"/>
      <c r="G388" s="29"/>
      <c r="H388" s="136"/>
    </row>
    <row r="389" spans="1:8">
      <c r="A389" s="24"/>
      <c r="B389" s="25"/>
      <c r="C389" s="26"/>
      <c r="D389" s="1" t="str">
        <f>IF(C389="","",VLOOKUP(C389,'Nomenclature des comptes'!$B$4:$C$646,2))</f>
        <v/>
      </c>
      <c r="E389" s="73"/>
      <c r="F389" s="29"/>
      <c r="G389" s="29"/>
      <c r="H389" s="136"/>
    </row>
    <row r="390" spans="1:8">
      <c r="A390" s="24"/>
      <c r="B390" s="25"/>
      <c r="C390" s="26"/>
      <c r="D390" s="1" t="str">
        <f>IF(C390="","",VLOOKUP(C390,'Nomenclature des comptes'!$B$4:$C$646,2))</f>
        <v/>
      </c>
      <c r="E390" s="73"/>
      <c r="F390" s="29"/>
      <c r="G390" s="29"/>
      <c r="H390" s="136"/>
    </row>
    <row r="391" spans="1:8">
      <c r="A391" s="24"/>
      <c r="B391" s="25"/>
      <c r="C391" s="26"/>
      <c r="D391" s="1" t="str">
        <f>IF(C391="","",VLOOKUP(C391,'Nomenclature des comptes'!$B$4:$C$646,2))</f>
        <v/>
      </c>
      <c r="E391" s="73"/>
      <c r="F391" s="29"/>
      <c r="G391" s="29"/>
      <c r="H391" s="136"/>
    </row>
    <row r="392" spans="1:8">
      <c r="A392" s="24"/>
      <c r="B392" s="25"/>
      <c r="C392" s="26"/>
      <c r="D392" s="1" t="str">
        <f>IF(C392="","",VLOOKUP(C392,'Nomenclature des comptes'!$B$4:$C$646,2))</f>
        <v/>
      </c>
      <c r="E392" s="73"/>
      <c r="F392" s="29"/>
      <c r="G392" s="29"/>
      <c r="H392" s="136"/>
    </row>
    <row r="393" spans="1:8">
      <c r="A393" s="24"/>
      <c r="B393" s="25"/>
      <c r="C393" s="26"/>
      <c r="D393" s="1" t="str">
        <f>IF(C393="","",VLOOKUP(C393,'Nomenclature des comptes'!$B$4:$C$646,2))</f>
        <v/>
      </c>
      <c r="E393" s="73"/>
      <c r="F393" s="29"/>
      <c r="G393" s="29"/>
      <c r="H393" s="136"/>
    </row>
    <row r="394" spans="1:8">
      <c r="A394" s="24"/>
      <c r="B394" s="25"/>
      <c r="C394" s="26"/>
      <c r="D394" s="1" t="str">
        <f>IF(C394="","",VLOOKUP(C394,'Nomenclature des comptes'!$B$4:$C$646,2))</f>
        <v/>
      </c>
      <c r="E394" s="73"/>
      <c r="F394" s="29"/>
      <c r="G394" s="29"/>
      <c r="H394" s="136"/>
    </row>
    <row r="395" spans="1:8">
      <c r="A395" s="24"/>
      <c r="B395" s="25"/>
      <c r="C395" s="26"/>
      <c r="D395" s="1" t="str">
        <f>IF(C395="","",VLOOKUP(C395,'Nomenclature des comptes'!$B$4:$C$646,2))</f>
        <v/>
      </c>
      <c r="E395" s="73"/>
      <c r="F395" s="29"/>
      <c r="G395" s="29"/>
      <c r="H395" s="136"/>
    </row>
    <row r="396" spans="1:8">
      <c r="A396" s="24"/>
      <c r="B396" s="25"/>
      <c r="C396" s="26"/>
      <c r="D396" s="1" t="str">
        <f>IF(C396="","",VLOOKUP(C396,'Nomenclature des comptes'!$B$4:$C$646,2))</f>
        <v/>
      </c>
      <c r="E396" s="73"/>
      <c r="F396" s="29"/>
      <c r="G396" s="29"/>
      <c r="H396" s="136"/>
    </row>
    <row r="397" spans="1:8">
      <c r="A397" s="24"/>
      <c r="B397" s="25"/>
      <c r="C397" s="26"/>
      <c r="D397" s="1" t="str">
        <f>IF(C397="","",VLOOKUP(C397,'Nomenclature des comptes'!$B$4:$C$646,2))</f>
        <v/>
      </c>
      <c r="E397" s="73"/>
      <c r="F397" s="29"/>
      <c r="G397" s="29"/>
      <c r="H397" s="136"/>
    </row>
    <row r="398" spans="1:8">
      <c r="A398" s="24"/>
      <c r="B398" s="25"/>
      <c r="C398" s="26"/>
      <c r="D398" s="1" t="str">
        <f>IF(C398="","",VLOOKUP(C398,'Nomenclature des comptes'!$B$4:$C$646,2))</f>
        <v/>
      </c>
      <c r="E398" s="73"/>
      <c r="F398" s="29"/>
      <c r="G398" s="29"/>
      <c r="H398" s="136"/>
    </row>
    <row r="399" spans="1:8">
      <c r="A399" s="24"/>
      <c r="B399" s="25"/>
      <c r="C399" s="26"/>
      <c r="D399" s="1" t="str">
        <f>IF(C399="","",VLOOKUP(C399,'Nomenclature des comptes'!$B$4:$C$646,2))</f>
        <v/>
      </c>
      <c r="E399" s="73"/>
      <c r="F399" s="29"/>
      <c r="G399" s="29"/>
      <c r="H399" s="136"/>
    </row>
    <row r="400" spans="1:8">
      <c r="A400" s="24"/>
      <c r="B400" s="25"/>
      <c r="C400" s="26"/>
      <c r="D400" s="1" t="str">
        <f>IF(C400="","",VLOOKUP(C400,'Nomenclature des comptes'!$B$4:$C$646,2))</f>
        <v/>
      </c>
      <c r="E400" s="73"/>
      <c r="F400" s="29"/>
      <c r="G400" s="29"/>
      <c r="H400" s="136"/>
    </row>
    <row r="401" spans="1:8">
      <c r="A401" s="24"/>
      <c r="B401" s="25"/>
      <c r="C401" s="26"/>
      <c r="D401" s="1" t="str">
        <f>IF(C401="","",VLOOKUP(C401,'Nomenclature des comptes'!$B$4:$C$646,2))</f>
        <v/>
      </c>
      <c r="E401" s="73"/>
      <c r="F401" s="29"/>
      <c r="G401" s="29"/>
      <c r="H401" s="136"/>
    </row>
    <row r="402" spans="1:8">
      <c r="A402" s="24"/>
      <c r="B402" s="25"/>
      <c r="C402" s="26"/>
      <c r="D402" s="1" t="str">
        <f>IF(C402="","",VLOOKUP(C402,'Nomenclature des comptes'!$B$4:$C$646,2))</f>
        <v/>
      </c>
      <c r="E402" s="73"/>
      <c r="F402" s="29"/>
      <c r="G402" s="29"/>
      <c r="H402" s="136"/>
    </row>
    <row r="403" spans="1:8">
      <c r="A403" s="24"/>
      <c r="B403" s="25"/>
      <c r="C403" s="26"/>
      <c r="D403" s="1" t="str">
        <f>IF(C403="","",VLOOKUP(C403,'Nomenclature des comptes'!$B$4:$C$646,2))</f>
        <v/>
      </c>
      <c r="E403" s="73"/>
      <c r="F403" s="29"/>
      <c r="G403" s="29"/>
      <c r="H403" s="136"/>
    </row>
    <row r="404" spans="1:8">
      <c r="A404" s="24"/>
      <c r="B404" s="25"/>
      <c r="C404" s="26"/>
      <c r="D404" s="1" t="str">
        <f>IF(C404="","",VLOOKUP(C404,'Nomenclature des comptes'!$B$4:$C$646,2))</f>
        <v/>
      </c>
      <c r="E404" s="73"/>
      <c r="F404" s="29"/>
      <c r="G404" s="29"/>
      <c r="H404" s="136"/>
    </row>
    <row r="405" spans="1:8">
      <c r="A405" s="24"/>
      <c r="B405" s="25"/>
      <c r="C405" s="26"/>
      <c r="D405" s="1" t="str">
        <f>IF(C405="","",VLOOKUP(C405,'Nomenclature des comptes'!$B$4:$C$646,2))</f>
        <v/>
      </c>
      <c r="E405" s="73"/>
      <c r="F405" s="29"/>
      <c r="G405" s="29"/>
      <c r="H405" s="136"/>
    </row>
    <row r="406" spans="1:8">
      <c r="A406" s="24"/>
      <c r="B406" s="25"/>
      <c r="C406" s="26"/>
      <c r="D406" s="1" t="str">
        <f>IF(C406="","",VLOOKUP(C406,'Nomenclature des comptes'!$B$4:$C$646,2))</f>
        <v/>
      </c>
      <c r="E406" s="73"/>
      <c r="F406" s="29"/>
      <c r="G406" s="29"/>
      <c r="H406" s="136"/>
    </row>
    <row r="407" spans="1:8">
      <c r="A407" s="24"/>
      <c r="B407" s="25"/>
      <c r="C407" s="26"/>
      <c r="D407" s="1" t="str">
        <f>IF(C407="","",VLOOKUP(C407,'Nomenclature des comptes'!$B$4:$C$646,2))</f>
        <v/>
      </c>
      <c r="E407" s="73"/>
      <c r="F407" s="29"/>
      <c r="G407" s="29"/>
      <c r="H407" s="136"/>
    </row>
    <row r="408" spans="1:8">
      <c r="A408" s="24"/>
      <c r="B408" s="25"/>
      <c r="C408" s="26"/>
      <c r="D408" s="1" t="str">
        <f>IF(C408="","",VLOOKUP(C408,'Nomenclature des comptes'!$B$4:$C$646,2))</f>
        <v/>
      </c>
      <c r="E408" s="73"/>
      <c r="F408" s="29"/>
      <c r="G408" s="29"/>
      <c r="H408" s="136"/>
    </row>
    <row r="409" spans="1:8">
      <c r="A409" s="24"/>
      <c r="B409" s="25"/>
      <c r="C409" s="26"/>
      <c r="D409" s="1" t="str">
        <f>IF(C409="","",VLOOKUP(C409,'Nomenclature des comptes'!$B$4:$C$646,2))</f>
        <v/>
      </c>
      <c r="E409" s="73"/>
      <c r="F409" s="29"/>
      <c r="G409" s="29"/>
      <c r="H409" s="136"/>
    </row>
    <row r="410" spans="1:8">
      <c r="A410" s="24"/>
      <c r="B410" s="25"/>
      <c r="C410" s="26"/>
      <c r="D410" s="1" t="str">
        <f>IF(C410="","",VLOOKUP(C410,'Nomenclature des comptes'!$B$4:$C$646,2))</f>
        <v/>
      </c>
      <c r="E410" s="73"/>
      <c r="F410" s="29"/>
      <c r="G410" s="29"/>
      <c r="H410" s="136"/>
    </row>
    <row r="411" spans="1:8">
      <c r="A411" s="24"/>
      <c r="B411" s="25"/>
      <c r="C411" s="26"/>
      <c r="D411" s="1" t="str">
        <f>IF(C411="","",VLOOKUP(C411,'Nomenclature des comptes'!$B$4:$C$646,2))</f>
        <v/>
      </c>
      <c r="E411" s="73"/>
      <c r="F411" s="29"/>
      <c r="G411" s="29"/>
      <c r="H411" s="136"/>
    </row>
    <row r="412" spans="1:8">
      <c r="A412" s="24"/>
      <c r="B412" s="25"/>
      <c r="C412" s="26"/>
      <c r="D412" s="1" t="str">
        <f>IF(C412="","",VLOOKUP(C412,'Nomenclature des comptes'!$B$4:$C$646,2))</f>
        <v/>
      </c>
      <c r="E412" s="73"/>
      <c r="F412" s="29"/>
      <c r="G412" s="29"/>
      <c r="H412" s="136"/>
    </row>
    <row r="413" spans="1:8">
      <c r="A413" s="24"/>
      <c r="B413" s="25"/>
      <c r="C413" s="26"/>
      <c r="D413" s="1" t="str">
        <f>IF(C413="","",VLOOKUP(C413,'Nomenclature des comptes'!$B$4:$C$646,2))</f>
        <v/>
      </c>
      <c r="E413" s="73"/>
      <c r="F413" s="29"/>
      <c r="G413" s="29"/>
      <c r="H413" s="136"/>
    </row>
    <row r="414" spans="1:8">
      <c r="A414" s="24"/>
      <c r="B414" s="25"/>
      <c r="C414" s="26"/>
      <c r="D414" s="1" t="str">
        <f>IF(C414="","",VLOOKUP(C414,'Nomenclature des comptes'!$B$4:$C$646,2))</f>
        <v/>
      </c>
      <c r="E414" s="73"/>
      <c r="F414" s="29"/>
      <c r="G414" s="29"/>
      <c r="H414" s="136"/>
    </row>
    <row r="415" spans="1:8">
      <c r="A415" s="24"/>
      <c r="B415" s="25"/>
      <c r="C415" s="26"/>
      <c r="D415" s="1" t="str">
        <f>IF(C415="","",VLOOKUP(C415,'Nomenclature des comptes'!$B$4:$C$646,2))</f>
        <v/>
      </c>
      <c r="E415" s="73"/>
      <c r="F415" s="29"/>
      <c r="G415" s="29"/>
      <c r="H415" s="136"/>
    </row>
    <row r="416" spans="1:8">
      <c r="A416" s="24"/>
      <c r="B416" s="25"/>
      <c r="C416" s="26"/>
      <c r="D416" s="1" t="str">
        <f>IF(C416="","",VLOOKUP(C416,'Nomenclature des comptes'!$B$4:$C$646,2))</f>
        <v/>
      </c>
      <c r="E416" s="73"/>
      <c r="F416" s="29"/>
      <c r="G416" s="29"/>
      <c r="H416" s="136"/>
    </row>
    <row r="417" spans="1:8">
      <c r="A417" s="24"/>
      <c r="B417" s="25"/>
      <c r="C417" s="26"/>
      <c r="D417" s="1" t="str">
        <f>IF(C417="","",VLOOKUP(C417,'Nomenclature des comptes'!$B$4:$C$646,2))</f>
        <v/>
      </c>
      <c r="E417" s="73"/>
      <c r="F417" s="29"/>
      <c r="G417" s="29"/>
      <c r="H417" s="136"/>
    </row>
    <row r="418" spans="1:8">
      <c r="A418" s="24"/>
      <c r="B418" s="25"/>
      <c r="C418" s="26"/>
      <c r="D418" s="1" t="str">
        <f>IF(C418="","",VLOOKUP(C418,'Nomenclature des comptes'!$B$4:$C$646,2))</f>
        <v/>
      </c>
      <c r="E418" s="73"/>
      <c r="F418" s="29"/>
      <c r="G418" s="29"/>
      <c r="H418" s="136"/>
    </row>
    <row r="419" spans="1:8">
      <c r="A419" s="24"/>
      <c r="B419" s="25"/>
      <c r="C419" s="26"/>
      <c r="D419" s="1" t="str">
        <f>IF(C419="","",VLOOKUP(C419,'Nomenclature des comptes'!$B$4:$C$646,2))</f>
        <v/>
      </c>
      <c r="E419" s="73"/>
      <c r="F419" s="29"/>
      <c r="G419" s="29"/>
      <c r="H419" s="136"/>
    </row>
    <row r="420" spans="1:8">
      <c r="A420" s="24"/>
      <c r="B420" s="25"/>
      <c r="C420" s="26"/>
      <c r="D420" s="1" t="str">
        <f>IF(C420="","",VLOOKUP(C420,'Nomenclature des comptes'!$B$4:$C$646,2))</f>
        <v/>
      </c>
      <c r="E420" s="73"/>
      <c r="F420" s="29"/>
      <c r="G420" s="29"/>
      <c r="H420" s="136"/>
    </row>
    <row r="421" spans="1:8">
      <c r="A421" s="24"/>
      <c r="B421" s="25"/>
      <c r="C421" s="26"/>
      <c r="D421" s="1" t="str">
        <f>IF(C421="","",VLOOKUP(C421,'Nomenclature des comptes'!$B$4:$C$646,2))</f>
        <v/>
      </c>
      <c r="E421" s="73"/>
      <c r="F421" s="29"/>
      <c r="G421" s="29"/>
      <c r="H421" s="136"/>
    </row>
    <row r="422" spans="1:8">
      <c r="A422" s="24"/>
      <c r="B422" s="25"/>
      <c r="C422" s="26"/>
      <c r="D422" s="1" t="str">
        <f>IF(C422="","",VLOOKUP(C422,'Nomenclature des comptes'!$B$4:$C$646,2))</f>
        <v/>
      </c>
      <c r="E422" s="73"/>
      <c r="F422" s="29"/>
      <c r="G422" s="29"/>
      <c r="H422" s="136"/>
    </row>
    <row r="423" spans="1:8">
      <c r="A423" s="24"/>
      <c r="B423" s="25"/>
      <c r="C423" s="26"/>
      <c r="D423" s="1" t="str">
        <f>IF(C423="","",VLOOKUP(C423,'Nomenclature des comptes'!$B$4:$C$646,2))</f>
        <v/>
      </c>
      <c r="E423" s="73"/>
      <c r="F423" s="29"/>
      <c r="G423" s="29"/>
      <c r="H423" s="136"/>
    </row>
    <row r="424" spans="1:8">
      <c r="A424" s="24"/>
      <c r="B424" s="25"/>
      <c r="C424" s="26"/>
      <c r="D424" s="1" t="str">
        <f>IF(C424="","",VLOOKUP(C424,'Nomenclature des comptes'!$B$4:$C$646,2))</f>
        <v/>
      </c>
      <c r="E424" s="73"/>
      <c r="F424" s="29"/>
      <c r="G424" s="29"/>
      <c r="H424" s="136"/>
    </row>
    <row r="425" spans="1:8">
      <c r="A425" s="24"/>
      <c r="B425" s="25"/>
      <c r="C425" s="26"/>
      <c r="D425" s="1" t="str">
        <f>IF(C425="","",VLOOKUP(C425,'Nomenclature des comptes'!$B$4:$C$646,2))</f>
        <v/>
      </c>
      <c r="E425" s="73"/>
      <c r="F425" s="29"/>
      <c r="G425" s="29"/>
      <c r="H425" s="136"/>
    </row>
    <row r="426" spans="1:8">
      <c r="A426" s="24"/>
      <c r="B426" s="25"/>
      <c r="C426" s="26"/>
      <c r="D426" s="1" t="str">
        <f>IF(C426="","",VLOOKUP(C426,'Nomenclature des comptes'!$B$4:$C$646,2))</f>
        <v/>
      </c>
      <c r="E426" s="73"/>
      <c r="F426" s="29"/>
      <c r="G426" s="29"/>
      <c r="H426" s="136"/>
    </row>
    <row r="427" spans="1:8">
      <c r="A427" s="24"/>
      <c r="B427" s="25"/>
      <c r="C427" s="26"/>
      <c r="D427" s="1" t="str">
        <f>IF(C427="","",VLOOKUP(C427,'Nomenclature des comptes'!$B$4:$C$646,2))</f>
        <v/>
      </c>
      <c r="E427" s="73"/>
      <c r="F427" s="29"/>
      <c r="G427" s="29"/>
      <c r="H427" s="136"/>
    </row>
    <row r="428" spans="1:8">
      <c r="A428" s="24"/>
      <c r="B428" s="25"/>
      <c r="C428" s="26"/>
      <c r="D428" s="1" t="str">
        <f>IF(C428="","",VLOOKUP(C428,'Nomenclature des comptes'!$B$4:$C$646,2))</f>
        <v/>
      </c>
      <c r="E428" s="73"/>
      <c r="F428" s="29"/>
      <c r="G428" s="29"/>
      <c r="H428" s="136"/>
    </row>
    <row r="429" spans="1:8">
      <c r="A429" s="24"/>
      <c r="B429" s="25"/>
      <c r="C429" s="26"/>
      <c r="D429" s="1" t="str">
        <f>IF(C429="","",VLOOKUP(C429,'Nomenclature des comptes'!$B$4:$C$646,2))</f>
        <v/>
      </c>
      <c r="E429" s="73"/>
      <c r="F429" s="29"/>
      <c r="G429" s="29"/>
      <c r="H429" s="136"/>
    </row>
    <row r="430" spans="1:8">
      <c r="A430" s="24"/>
      <c r="B430" s="25"/>
      <c r="C430" s="26"/>
      <c r="D430" s="1" t="str">
        <f>IF(C430="","",VLOOKUP(C430,'Nomenclature des comptes'!$B$4:$C$646,2))</f>
        <v/>
      </c>
      <c r="E430" s="73"/>
      <c r="F430" s="29"/>
      <c r="G430" s="29"/>
      <c r="H430" s="136"/>
    </row>
    <row r="431" spans="1:8">
      <c r="A431" s="24"/>
      <c r="B431" s="25"/>
      <c r="C431" s="26"/>
      <c r="D431" s="1" t="str">
        <f>IF(C431="","",VLOOKUP(C431,'Nomenclature des comptes'!$B$4:$C$646,2))</f>
        <v/>
      </c>
      <c r="E431" s="73"/>
      <c r="F431" s="29"/>
      <c r="G431" s="29"/>
      <c r="H431" s="136"/>
    </row>
    <row r="432" spans="1:8">
      <c r="A432" s="24"/>
      <c r="B432" s="25"/>
      <c r="C432" s="26"/>
      <c r="D432" s="1" t="str">
        <f>IF(C432="","",VLOOKUP(C432,'Nomenclature des comptes'!$B$4:$C$646,2))</f>
        <v/>
      </c>
      <c r="E432" s="73"/>
      <c r="F432" s="29"/>
      <c r="G432" s="29"/>
      <c r="H432" s="136"/>
    </row>
    <row r="433" spans="1:8">
      <c r="A433" s="24"/>
      <c r="B433" s="25"/>
      <c r="C433" s="26"/>
      <c r="D433" s="1" t="str">
        <f>IF(C433="","",VLOOKUP(C433,'Nomenclature des comptes'!$B$4:$C$646,2))</f>
        <v/>
      </c>
      <c r="E433" s="73"/>
      <c r="F433" s="29"/>
      <c r="G433" s="29"/>
      <c r="H433" s="136"/>
    </row>
    <row r="434" spans="1:8">
      <c r="A434" s="24"/>
      <c r="B434" s="25"/>
      <c r="C434" s="26"/>
      <c r="D434" s="1" t="str">
        <f>IF(C434="","",VLOOKUP(C434,'Nomenclature des comptes'!$B$4:$C$646,2))</f>
        <v/>
      </c>
      <c r="E434" s="73"/>
      <c r="F434" s="29"/>
      <c r="G434" s="29"/>
      <c r="H434" s="136"/>
    </row>
    <row r="435" spans="1:8">
      <c r="A435" s="24"/>
      <c r="B435" s="25"/>
      <c r="C435" s="26"/>
      <c r="D435" s="1" t="str">
        <f>IF(C435="","",VLOOKUP(C435,'Nomenclature des comptes'!$B$4:$C$646,2))</f>
        <v/>
      </c>
      <c r="E435" s="73"/>
      <c r="F435" s="29"/>
      <c r="G435" s="29"/>
      <c r="H435" s="136"/>
    </row>
    <row r="436" spans="1:8">
      <c r="A436" s="24"/>
      <c r="B436" s="25"/>
      <c r="C436" s="26"/>
      <c r="D436" s="1" t="str">
        <f>IF(C436="","",VLOOKUP(C436,'Nomenclature des comptes'!$B$4:$C$646,2))</f>
        <v/>
      </c>
      <c r="E436" s="73"/>
      <c r="F436" s="29"/>
      <c r="G436" s="29"/>
      <c r="H436" s="136"/>
    </row>
    <row r="437" spans="1:8">
      <c r="A437" s="24"/>
      <c r="B437" s="25"/>
      <c r="C437" s="26"/>
      <c r="D437" s="1" t="str">
        <f>IF(C437="","",VLOOKUP(C437,'Nomenclature des comptes'!$B$4:$C$646,2))</f>
        <v/>
      </c>
      <c r="E437" s="73"/>
      <c r="F437" s="29"/>
      <c r="G437" s="29"/>
      <c r="H437" s="136"/>
    </row>
    <row r="438" spans="1:8">
      <c r="A438" s="24"/>
      <c r="B438" s="25"/>
      <c r="C438" s="26"/>
      <c r="D438" s="1" t="str">
        <f>IF(C438="","",VLOOKUP(C438,'Nomenclature des comptes'!$B$4:$C$646,2))</f>
        <v/>
      </c>
      <c r="E438" s="73"/>
      <c r="F438" s="29"/>
      <c r="G438" s="29"/>
      <c r="H438" s="136"/>
    </row>
    <row r="439" spans="1:8">
      <c r="A439" s="24"/>
      <c r="B439" s="25"/>
      <c r="C439" s="26"/>
      <c r="D439" s="1" t="str">
        <f>IF(C439="","",VLOOKUP(C439,'Nomenclature des comptes'!$B$4:$C$646,2))</f>
        <v/>
      </c>
      <c r="E439" s="73"/>
      <c r="F439" s="29"/>
      <c r="G439" s="29"/>
      <c r="H439" s="136"/>
    </row>
    <row r="440" spans="1:8">
      <c r="A440" s="24"/>
      <c r="B440" s="25"/>
      <c r="C440" s="26"/>
      <c r="D440" s="1" t="str">
        <f>IF(C440="","",VLOOKUP(C440,'Nomenclature des comptes'!$B$4:$C$646,2))</f>
        <v/>
      </c>
      <c r="E440" s="73"/>
      <c r="F440" s="29"/>
      <c r="G440" s="29"/>
      <c r="H440" s="136"/>
    </row>
    <row r="441" spans="1:8">
      <c r="A441" s="24"/>
      <c r="B441" s="25"/>
      <c r="C441" s="26"/>
      <c r="D441" s="1" t="str">
        <f>IF(C441="","",VLOOKUP(C441,'Nomenclature des comptes'!$B$4:$C$646,2))</f>
        <v/>
      </c>
      <c r="E441" s="73"/>
      <c r="F441" s="29"/>
      <c r="G441" s="29"/>
      <c r="H441" s="136"/>
    </row>
    <row r="442" spans="1:8">
      <c r="A442" s="24"/>
      <c r="B442" s="25"/>
      <c r="C442" s="26"/>
      <c r="D442" s="1" t="str">
        <f>IF(C442="","",VLOOKUP(C442,'Nomenclature des comptes'!$B$4:$C$646,2))</f>
        <v/>
      </c>
      <c r="E442" s="73"/>
      <c r="F442" s="29"/>
      <c r="G442" s="29"/>
      <c r="H442" s="136"/>
    </row>
    <row r="443" spans="1:8">
      <c r="A443" s="24"/>
      <c r="B443" s="25"/>
      <c r="C443" s="26"/>
      <c r="D443" s="1" t="str">
        <f>IF(C443="","",VLOOKUP(C443,'Nomenclature des comptes'!$B$4:$C$646,2))</f>
        <v/>
      </c>
      <c r="E443" s="73"/>
      <c r="F443" s="29"/>
      <c r="G443" s="29"/>
      <c r="H443" s="136"/>
    </row>
    <row r="444" spans="1:8">
      <c r="A444" s="24"/>
      <c r="B444" s="25"/>
      <c r="C444" s="26"/>
      <c r="D444" s="1" t="str">
        <f>IF(C444="","",VLOOKUP(C444,'Nomenclature des comptes'!$B$4:$C$646,2))</f>
        <v/>
      </c>
      <c r="E444" s="73"/>
      <c r="F444" s="29"/>
      <c r="G444" s="29"/>
      <c r="H444" s="136"/>
    </row>
    <row r="445" spans="1:8">
      <c r="A445" s="24"/>
      <c r="B445" s="25"/>
      <c r="C445" s="26"/>
      <c r="D445" s="1" t="str">
        <f>IF(C445="","",VLOOKUP(C445,'Nomenclature des comptes'!$B$4:$C$646,2))</f>
        <v/>
      </c>
      <c r="E445" s="73"/>
      <c r="F445" s="29"/>
      <c r="G445" s="29"/>
      <c r="H445" s="136"/>
    </row>
    <row r="446" spans="1:8">
      <c r="A446" s="24"/>
      <c r="B446" s="25"/>
      <c r="C446" s="26"/>
      <c r="D446" s="1" t="str">
        <f>IF(C446="","",VLOOKUP(C446,'Nomenclature des comptes'!$B$4:$C$646,2))</f>
        <v/>
      </c>
      <c r="E446" s="73"/>
      <c r="F446" s="29"/>
      <c r="G446" s="29"/>
      <c r="H446" s="136"/>
    </row>
    <row r="447" spans="1:8">
      <c r="A447" s="24"/>
      <c r="B447" s="25"/>
      <c r="C447" s="26"/>
      <c r="D447" s="1" t="str">
        <f>IF(C447="","",VLOOKUP(C447,'Nomenclature des comptes'!$B$4:$C$646,2))</f>
        <v/>
      </c>
      <c r="E447" s="73"/>
      <c r="F447" s="29"/>
      <c r="G447" s="29"/>
      <c r="H447" s="136"/>
    </row>
    <row r="448" spans="1:8">
      <c r="A448" s="24"/>
      <c r="B448" s="25"/>
      <c r="C448" s="26"/>
      <c r="D448" s="1" t="str">
        <f>IF(C448="","",VLOOKUP(C448,'Nomenclature des comptes'!$B$4:$C$646,2))</f>
        <v/>
      </c>
      <c r="E448" s="73"/>
      <c r="F448" s="29"/>
      <c r="G448" s="29"/>
      <c r="H448" s="136"/>
    </row>
    <row r="449" spans="1:8">
      <c r="A449" s="24"/>
      <c r="B449" s="25"/>
      <c r="C449" s="26"/>
      <c r="D449" s="1" t="str">
        <f>IF(C449="","",VLOOKUP(C449,'Nomenclature des comptes'!$B$4:$C$646,2))</f>
        <v/>
      </c>
      <c r="E449" s="73"/>
      <c r="F449" s="29"/>
      <c r="G449" s="29"/>
      <c r="H449" s="136"/>
    </row>
    <row r="450" spans="1:8">
      <c r="A450" s="24"/>
      <c r="B450" s="25"/>
      <c r="C450" s="26"/>
      <c r="D450" s="1" t="str">
        <f>IF(C450="","",VLOOKUP(C450,'Nomenclature des comptes'!$B$4:$C$646,2))</f>
        <v/>
      </c>
      <c r="E450" s="73"/>
      <c r="F450" s="29"/>
      <c r="G450" s="29"/>
      <c r="H450" s="136"/>
    </row>
    <row r="451" spans="1:8">
      <c r="A451" s="24"/>
      <c r="B451" s="25"/>
      <c r="C451" s="26"/>
      <c r="D451" s="1" t="str">
        <f>IF(C451="","",VLOOKUP(C451,'Nomenclature des comptes'!$B$4:$C$646,2))</f>
        <v/>
      </c>
      <c r="E451" s="73"/>
      <c r="F451" s="29"/>
      <c r="G451" s="29"/>
      <c r="H451" s="136"/>
    </row>
    <row r="452" spans="1:8">
      <c r="A452" s="24"/>
      <c r="B452" s="25"/>
      <c r="C452" s="26"/>
      <c r="D452" s="1" t="str">
        <f>IF(C452="","",VLOOKUP(C452,'Nomenclature des comptes'!$B$4:$C$646,2))</f>
        <v/>
      </c>
      <c r="E452" s="73"/>
      <c r="F452" s="29"/>
      <c r="G452" s="29"/>
      <c r="H452" s="136"/>
    </row>
    <row r="453" spans="1:8">
      <c r="A453" s="24"/>
      <c r="B453" s="25"/>
      <c r="C453" s="26"/>
      <c r="D453" s="1" t="str">
        <f>IF(C453="","",VLOOKUP(C453,'Nomenclature des comptes'!$B$4:$C$646,2))</f>
        <v/>
      </c>
      <c r="E453" s="73"/>
      <c r="F453" s="29"/>
      <c r="G453" s="29"/>
      <c r="H453" s="136"/>
    </row>
    <row r="454" spans="1:8">
      <c r="A454" s="24"/>
      <c r="B454" s="25"/>
      <c r="C454" s="26"/>
      <c r="D454" s="1" t="str">
        <f>IF(C454="","",VLOOKUP(C454,'Nomenclature des comptes'!$B$4:$C$646,2))</f>
        <v/>
      </c>
      <c r="E454" s="73"/>
      <c r="F454" s="29"/>
      <c r="G454" s="29"/>
      <c r="H454" s="136"/>
    </row>
    <row r="455" spans="1:8">
      <c r="A455" s="24"/>
      <c r="B455" s="25"/>
      <c r="C455" s="26"/>
      <c r="D455" s="1" t="str">
        <f>IF(C455="","",VLOOKUP(C455,'Nomenclature des comptes'!$B$4:$C$646,2))</f>
        <v/>
      </c>
      <c r="E455" s="73"/>
      <c r="F455" s="29"/>
      <c r="G455" s="29"/>
      <c r="H455" s="136"/>
    </row>
    <row r="456" spans="1:8">
      <c r="A456" s="24"/>
      <c r="B456" s="25"/>
      <c r="C456" s="26"/>
      <c r="D456" s="1" t="str">
        <f>IF(C456="","",VLOOKUP(C456,'Nomenclature des comptes'!$B$4:$C$646,2))</f>
        <v/>
      </c>
      <c r="E456" s="73"/>
      <c r="F456" s="29"/>
      <c r="G456" s="29"/>
      <c r="H456" s="136"/>
    </row>
    <row r="457" spans="1:8">
      <c r="A457" s="24"/>
      <c r="B457" s="25"/>
      <c r="C457" s="26"/>
      <c r="D457" s="1" t="str">
        <f>IF(C457="","",VLOOKUP(C457,'Nomenclature des comptes'!$B$4:$C$646,2))</f>
        <v/>
      </c>
      <c r="E457" s="73"/>
      <c r="F457" s="29"/>
      <c r="G457" s="29"/>
      <c r="H457" s="136"/>
    </row>
    <row r="458" spans="1:8">
      <c r="A458" s="24"/>
      <c r="B458" s="25"/>
      <c r="C458" s="26"/>
      <c r="D458" s="1" t="str">
        <f>IF(C458="","",VLOOKUP(C458,'Nomenclature des comptes'!$B$4:$C$646,2))</f>
        <v/>
      </c>
      <c r="E458" s="73"/>
      <c r="F458" s="29"/>
      <c r="G458" s="29"/>
      <c r="H458" s="136"/>
    </row>
    <row r="459" spans="1:8">
      <c r="A459" s="24"/>
      <c r="B459" s="25"/>
      <c r="C459" s="26"/>
      <c r="D459" s="1" t="str">
        <f>IF(C459="","",VLOOKUP(C459,'Nomenclature des comptes'!$B$4:$C$646,2))</f>
        <v/>
      </c>
      <c r="E459" s="73"/>
      <c r="F459" s="29"/>
      <c r="G459" s="29"/>
      <c r="H459" s="136"/>
    </row>
    <row r="460" spans="1:8">
      <c r="A460" s="24"/>
      <c r="B460" s="25"/>
      <c r="C460" s="26"/>
      <c r="D460" s="1" t="str">
        <f>IF(C460="","",VLOOKUP(C460,'Nomenclature des comptes'!$B$4:$C$646,2))</f>
        <v/>
      </c>
      <c r="E460" s="73"/>
      <c r="F460" s="29"/>
      <c r="G460" s="29"/>
      <c r="H460" s="136"/>
    </row>
    <row r="461" spans="1:8">
      <c r="A461" s="24"/>
      <c r="B461" s="25"/>
      <c r="C461" s="26"/>
      <c r="D461" s="1" t="str">
        <f>IF(C461="","",VLOOKUP(C461,'Nomenclature des comptes'!$B$4:$C$646,2))</f>
        <v/>
      </c>
      <c r="E461" s="73"/>
      <c r="F461" s="29"/>
      <c r="G461" s="29"/>
      <c r="H461" s="136"/>
    </row>
    <row r="462" spans="1:8">
      <c r="A462" s="24"/>
      <c r="B462" s="25"/>
      <c r="C462" s="26"/>
      <c r="D462" s="1" t="str">
        <f>IF(C462="","",VLOOKUP(C462,'Nomenclature des comptes'!$B$4:$C$646,2))</f>
        <v/>
      </c>
      <c r="E462" s="73"/>
      <c r="F462" s="29"/>
      <c r="G462" s="29"/>
      <c r="H462" s="136"/>
    </row>
    <row r="463" spans="1:8">
      <c r="A463" s="24"/>
      <c r="B463" s="25"/>
      <c r="C463" s="26"/>
      <c r="D463" s="1" t="str">
        <f>IF(C463="","",VLOOKUP(C463,'Nomenclature des comptes'!$B$4:$C$646,2))</f>
        <v/>
      </c>
      <c r="E463" s="73"/>
      <c r="F463" s="29"/>
      <c r="G463" s="29"/>
      <c r="H463" s="136"/>
    </row>
    <row r="464" spans="1:8">
      <c r="A464" s="24"/>
      <c r="B464" s="25"/>
      <c r="C464" s="26"/>
      <c r="D464" s="1" t="str">
        <f>IF(C464="","",VLOOKUP(C464,'Nomenclature des comptes'!$B$4:$C$646,2))</f>
        <v/>
      </c>
      <c r="E464" s="73"/>
      <c r="F464" s="29"/>
      <c r="G464" s="29"/>
      <c r="H464" s="136"/>
    </row>
    <row r="465" spans="1:8">
      <c r="A465" s="24"/>
      <c r="B465" s="25"/>
      <c r="C465" s="26"/>
      <c r="D465" s="1" t="str">
        <f>IF(C465="","",VLOOKUP(C465,'Nomenclature des comptes'!$B$4:$C$646,2))</f>
        <v/>
      </c>
      <c r="E465" s="73"/>
      <c r="F465" s="29"/>
      <c r="G465" s="29"/>
      <c r="H465" s="136"/>
    </row>
    <row r="466" spans="1:8">
      <c r="A466" s="24"/>
      <c r="B466" s="25"/>
      <c r="C466" s="26"/>
      <c r="D466" s="1" t="str">
        <f>IF(C466="","",VLOOKUP(C466,'Nomenclature des comptes'!$B$4:$C$646,2))</f>
        <v/>
      </c>
      <c r="E466" s="73"/>
      <c r="F466" s="29"/>
      <c r="G466" s="29"/>
      <c r="H466" s="136"/>
    </row>
    <row r="467" spans="1:8">
      <c r="A467" s="24"/>
      <c r="B467" s="25"/>
      <c r="C467" s="26"/>
      <c r="D467" s="1" t="str">
        <f>IF(C467="","",VLOOKUP(C467,'Nomenclature des comptes'!$B$4:$C$646,2))</f>
        <v/>
      </c>
      <c r="E467" s="73"/>
      <c r="F467" s="29"/>
      <c r="G467" s="29"/>
      <c r="H467" s="136"/>
    </row>
    <row r="468" spans="1:8">
      <c r="A468" s="24"/>
      <c r="B468" s="25"/>
      <c r="C468" s="26"/>
      <c r="D468" s="1" t="str">
        <f>IF(C468="","",VLOOKUP(C468,'Nomenclature des comptes'!$B$4:$C$646,2))</f>
        <v/>
      </c>
      <c r="E468" s="73"/>
      <c r="F468" s="29"/>
      <c r="G468" s="29"/>
      <c r="H468" s="136"/>
    </row>
    <row r="469" spans="1:8">
      <c r="A469" s="24"/>
      <c r="B469" s="25"/>
      <c r="C469" s="26"/>
      <c r="D469" s="1" t="str">
        <f>IF(C469="","",VLOOKUP(C469,'Nomenclature des comptes'!$B$4:$C$646,2))</f>
        <v/>
      </c>
      <c r="E469" s="73"/>
      <c r="F469" s="29"/>
      <c r="G469" s="29"/>
      <c r="H469" s="136"/>
    </row>
    <row r="470" spans="1:8">
      <c r="A470" s="24"/>
      <c r="B470" s="25"/>
      <c r="C470" s="26"/>
      <c r="D470" s="1" t="str">
        <f>IF(C470="","",VLOOKUP(C470,'Nomenclature des comptes'!$B$4:$C$646,2))</f>
        <v/>
      </c>
      <c r="E470" s="73"/>
      <c r="F470" s="29"/>
      <c r="G470" s="29"/>
      <c r="H470" s="136"/>
    </row>
    <row r="471" spans="1:8">
      <c r="A471" s="24"/>
      <c r="B471" s="25"/>
      <c r="C471" s="26"/>
      <c r="D471" s="1" t="str">
        <f>IF(C471="","",VLOOKUP(C471,'Nomenclature des comptes'!$B$4:$C$646,2))</f>
        <v/>
      </c>
      <c r="E471" s="73"/>
      <c r="F471" s="29"/>
      <c r="G471" s="29"/>
      <c r="H471" s="136"/>
    </row>
    <row r="472" spans="1:8">
      <c r="A472" s="24"/>
      <c r="B472" s="25"/>
      <c r="C472" s="26"/>
      <c r="D472" s="1" t="str">
        <f>IF(C472="","",VLOOKUP(C472,'Nomenclature des comptes'!$B$4:$C$646,2))</f>
        <v/>
      </c>
      <c r="E472" s="73"/>
      <c r="F472" s="29"/>
      <c r="G472" s="29"/>
      <c r="H472" s="136"/>
    </row>
    <row r="473" spans="1:8">
      <c r="A473" s="24"/>
      <c r="B473" s="25"/>
      <c r="C473" s="26"/>
      <c r="D473" s="1" t="str">
        <f>IF(C473="","",VLOOKUP(C473,'Nomenclature des comptes'!$B$4:$C$646,2))</f>
        <v/>
      </c>
      <c r="E473" s="73"/>
      <c r="F473" s="29"/>
      <c r="G473" s="29"/>
      <c r="H473" s="136"/>
    </row>
    <row r="474" spans="1:8">
      <c r="A474" s="24"/>
      <c r="B474" s="25"/>
      <c r="C474" s="26"/>
      <c r="D474" s="1" t="str">
        <f>IF(C474="","",VLOOKUP(C474,'Nomenclature des comptes'!$B$4:$C$646,2))</f>
        <v/>
      </c>
      <c r="E474" s="73"/>
      <c r="F474" s="29"/>
      <c r="G474" s="29"/>
      <c r="H474" s="136"/>
    </row>
    <row r="475" spans="1:8">
      <c r="A475" s="24"/>
      <c r="B475" s="25"/>
      <c r="C475" s="26"/>
      <c r="D475" s="1" t="str">
        <f>IF(C475="","",VLOOKUP(C475,'Nomenclature des comptes'!$B$4:$C$646,2))</f>
        <v/>
      </c>
      <c r="E475" s="73"/>
      <c r="F475" s="29"/>
      <c r="G475" s="29"/>
      <c r="H475" s="136"/>
    </row>
    <row r="476" spans="1:8">
      <c r="A476" s="24"/>
      <c r="B476" s="25"/>
      <c r="C476" s="26"/>
      <c r="D476" s="1" t="str">
        <f>IF(C476="","",VLOOKUP(C476,'Nomenclature des comptes'!$B$4:$C$646,2))</f>
        <v/>
      </c>
      <c r="E476" s="73"/>
      <c r="F476" s="29"/>
      <c r="G476" s="29"/>
      <c r="H476" s="136"/>
    </row>
    <row r="477" spans="1:8">
      <c r="A477" s="24"/>
      <c r="B477" s="25"/>
      <c r="C477" s="26"/>
      <c r="D477" s="1" t="str">
        <f>IF(C477="","",VLOOKUP(C477,'Nomenclature des comptes'!$B$4:$C$646,2))</f>
        <v/>
      </c>
      <c r="E477" s="73"/>
      <c r="F477" s="29"/>
      <c r="G477" s="29"/>
      <c r="H477" s="136"/>
    </row>
    <row r="478" spans="1:8">
      <c r="A478" s="24"/>
      <c r="B478" s="25"/>
      <c r="C478" s="26"/>
      <c r="D478" s="1" t="str">
        <f>IF(C478="","",VLOOKUP(C478,'Nomenclature des comptes'!$B$4:$C$646,2))</f>
        <v/>
      </c>
      <c r="E478" s="73"/>
      <c r="F478" s="29"/>
      <c r="G478" s="29"/>
      <c r="H478" s="136"/>
    </row>
    <row r="479" spans="1:8">
      <c r="A479" s="24"/>
      <c r="B479" s="25"/>
      <c r="C479" s="26"/>
      <c r="D479" s="1" t="str">
        <f>IF(C479="","",VLOOKUP(C479,'Nomenclature des comptes'!$B$4:$C$646,2))</f>
        <v/>
      </c>
      <c r="E479" s="73"/>
      <c r="F479" s="29"/>
      <c r="G479" s="29"/>
      <c r="H479" s="136"/>
    </row>
    <row r="480" spans="1:8">
      <c r="A480" s="24"/>
      <c r="B480" s="25"/>
      <c r="C480" s="26"/>
      <c r="D480" s="1" t="str">
        <f>IF(C480="","",VLOOKUP(C480,'Nomenclature des comptes'!$B$4:$C$646,2))</f>
        <v/>
      </c>
      <c r="E480" s="73"/>
      <c r="F480" s="29"/>
      <c r="G480" s="29"/>
      <c r="H480" s="136"/>
    </row>
    <row r="481" spans="1:8">
      <c r="A481" s="24"/>
      <c r="B481" s="25"/>
      <c r="C481" s="26"/>
      <c r="D481" s="1" t="str">
        <f>IF(C481="","",VLOOKUP(C481,'Nomenclature des comptes'!$B$4:$C$646,2))</f>
        <v/>
      </c>
      <c r="E481" s="73"/>
      <c r="F481" s="29"/>
      <c r="G481" s="29"/>
      <c r="H481" s="136"/>
    </row>
    <row r="482" spans="1:8">
      <c r="A482" s="24"/>
      <c r="B482" s="25"/>
      <c r="C482" s="26"/>
      <c r="D482" s="1" t="str">
        <f>IF(C482="","",VLOOKUP(C482,'Nomenclature des comptes'!$B$4:$C$646,2))</f>
        <v/>
      </c>
      <c r="E482" s="73"/>
      <c r="F482" s="29"/>
      <c r="G482" s="29"/>
      <c r="H482" s="136"/>
    </row>
    <row r="483" spans="1:8">
      <c r="A483" s="24"/>
      <c r="B483" s="25"/>
      <c r="C483" s="26"/>
      <c r="D483" s="1" t="str">
        <f>IF(C483="","",VLOOKUP(C483,'Nomenclature des comptes'!$B$4:$C$646,2))</f>
        <v/>
      </c>
      <c r="E483" s="73"/>
      <c r="F483" s="29"/>
      <c r="G483" s="29"/>
      <c r="H483" s="136"/>
    </row>
    <row r="484" spans="1:8">
      <c r="A484" s="24"/>
      <c r="B484" s="25"/>
      <c r="C484" s="26"/>
      <c r="D484" s="1" t="str">
        <f>IF(C484="","",VLOOKUP(C484,'Nomenclature des comptes'!$B$4:$C$646,2))</f>
        <v/>
      </c>
      <c r="E484" s="73"/>
      <c r="F484" s="29"/>
      <c r="G484" s="29"/>
      <c r="H484" s="136"/>
    </row>
    <row r="485" spans="1:8">
      <c r="A485" s="24"/>
      <c r="B485" s="25"/>
      <c r="C485" s="26"/>
      <c r="D485" s="1" t="str">
        <f>IF(C485="","",VLOOKUP(C485,'Nomenclature des comptes'!$B$4:$C$646,2))</f>
        <v/>
      </c>
      <c r="E485" s="73"/>
      <c r="F485" s="29"/>
      <c r="G485" s="29"/>
      <c r="H485" s="136"/>
    </row>
    <row r="486" spans="1:8">
      <c r="A486" s="24"/>
      <c r="B486" s="25"/>
      <c r="C486" s="26"/>
      <c r="D486" s="1" t="str">
        <f>IF(C486="","",VLOOKUP(C486,'Nomenclature des comptes'!$B$4:$C$646,2))</f>
        <v/>
      </c>
      <c r="E486" s="73"/>
      <c r="F486" s="29"/>
      <c r="G486" s="29"/>
      <c r="H486" s="136"/>
    </row>
    <row r="487" spans="1:8">
      <c r="A487" s="24"/>
      <c r="B487" s="25"/>
      <c r="C487" s="26"/>
      <c r="D487" s="1" t="str">
        <f>IF(C487="","",VLOOKUP(C487,'Nomenclature des comptes'!$B$4:$C$646,2))</f>
        <v/>
      </c>
      <c r="E487" s="73"/>
      <c r="F487" s="29"/>
      <c r="G487" s="29"/>
      <c r="H487" s="136"/>
    </row>
    <row r="488" spans="1:8">
      <c r="A488" s="24"/>
      <c r="B488" s="25"/>
      <c r="C488" s="26"/>
      <c r="D488" s="1" t="str">
        <f>IF(C488="","",VLOOKUP(C488,'Nomenclature des comptes'!$B$4:$C$646,2))</f>
        <v/>
      </c>
      <c r="E488" s="73"/>
      <c r="F488" s="29"/>
      <c r="G488" s="29"/>
      <c r="H488" s="136"/>
    </row>
    <row r="489" spans="1:8">
      <c r="A489" s="24"/>
      <c r="B489" s="25"/>
      <c r="C489" s="26"/>
      <c r="D489" s="1" t="str">
        <f>IF(C489="","",VLOOKUP(C489,'Nomenclature des comptes'!$B$4:$C$646,2))</f>
        <v/>
      </c>
      <c r="E489" s="73"/>
      <c r="F489" s="29"/>
      <c r="G489" s="29"/>
      <c r="H489" s="136"/>
    </row>
    <row r="490" spans="1:8">
      <c r="A490" s="24"/>
      <c r="B490" s="25"/>
      <c r="C490" s="26"/>
      <c r="D490" s="1" t="str">
        <f>IF(C490="","",VLOOKUP(C490,'Nomenclature des comptes'!$B$4:$C$646,2))</f>
        <v/>
      </c>
      <c r="E490" s="73"/>
      <c r="F490" s="29"/>
      <c r="G490" s="29"/>
      <c r="H490" s="136"/>
    </row>
    <row r="491" spans="1:8">
      <c r="A491" s="24"/>
      <c r="B491" s="25"/>
      <c r="C491" s="26"/>
      <c r="D491" s="1" t="str">
        <f>IF(C491="","",VLOOKUP(C491,'Nomenclature des comptes'!$B$4:$C$646,2))</f>
        <v/>
      </c>
      <c r="E491" s="73"/>
      <c r="F491" s="29"/>
      <c r="G491" s="29"/>
      <c r="H491" s="136"/>
    </row>
    <row r="492" spans="1:8">
      <c r="A492" s="24"/>
      <c r="B492" s="25"/>
      <c r="C492" s="26"/>
      <c r="D492" s="1" t="str">
        <f>IF(C492="","",VLOOKUP(C492,'Nomenclature des comptes'!$B$4:$C$646,2))</f>
        <v/>
      </c>
      <c r="E492" s="73"/>
      <c r="F492" s="29"/>
      <c r="G492" s="29"/>
      <c r="H492" s="136"/>
    </row>
    <row r="493" spans="1:8">
      <c r="A493" s="24"/>
      <c r="B493" s="25"/>
      <c r="C493" s="26"/>
      <c r="D493" s="1" t="str">
        <f>IF(C493="","",VLOOKUP(C493,'Nomenclature des comptes'!$B$4:$C$646,2))</f>
        <v/>
      </c>
      <c r="E493" s="73"/>
      <c r="F493" s="29"/>
      <c r="G493" s="29"/>
      <c r="H493" s="136"/>
    </row>
    <row r="494" spans="1:8">
      <c r="A494" s="24"/>
      <c r="B494" s="25"/>
      <c r="C494" s="26"/>
      <c r="D494" s="1" t="str">
        <f>IF(C494="","",VLOOKUP(C494,'Nomenclature des comptes'!$B$4:$C$646,2))</f>
        <v/>
      </c>
      <c r="E494" s="73"/>
      <c r="F494" s="29"/>
      <c r="G494" s="29"/>
      <c r="H494" s="136"/>
    </row>
    <row r="495" spans="1:8">
      <c r="A495" s="24"/>
      <c r="B495" s="25"/>
      <c r="C495" s="26"/>
      <c r="D495" s="1" t="str">
        <f>IF(C495="","",VLOOKUP(C495,'Nomenclature des comptes'!$B$4:$C$646,2))</f>
        <v/>
      </c>
      <c r="E495" s="73"/>
      <c r="F495" s="29"/>
      <c r="G495" s="29"/>
      <c r="H495" s="136"/>
    </row>
    <row r="496" spans="1:8">
      <c r="A496" s="24"/>
      <c r="B496" s="25"/>
      <c r="C496" s="26"/>
      <c r="D496" s="1" t="str">
        <f>IF(C496="","",VLOOKUP(C496,'Nomenclature des comptes'!$B$4:$C$646,2))</f>
        <v/>
      </c>
      <c r="E496" s="73"/>
      <c r="F496" s="29"/>
      <c r="G496" s="29"/>
      <c r="H496" s="136"/>
    </row>
    <row r="497" spans="1:8">
      <c r="A497" s="24"/>
      <c r="B497" s="25"/>
      <c r="C497" s="26"/>
      <c r="D497" s="1" t="str">
        <f>IF(C497="","",VLOOKUP(C497,'Nomenclature des comptes'!$B$4:$C$646,2))</f>
        <v/>
      </c>
      <c r="E497" s="73"/>
      <c r="F497" s="29"/>
      <c r="G497" s="29"/>
      <c r="H497" s="136"/>
    </row>
    <row r="498" spans="1:8">
      <c r="A498" s="24"/>
      <c r="B498" s="25"/>
      <c r="C498" s="26"/>
      <c r="D498" s="1" t="str">
        <f>IF(C498="","",VLOOKUP(C498,'Nomenclature des comptes'!$B$4:$C$646,2))</f>
        <v/>
      </c>
      <c r="E498" s="73"/>
      <c r="F498" s="29"/>
      <c r="G498" s="29"/>
      <c r="H498" s="136"/>
    </row>
    <row r="499" spans="1:8">
      <c r="A499" s="24"/>
      <c r="B499" s="25"/>
      <c r="C499" s="26"/>
      <c r="D499" s="1" t="str">
        <f>IF(C499="","",VLOOKUP(C499,'Nomenclature des comptes'!$B$4:$C$646,2))</f>
        <v/>
      </c>
      <c r="E499" s="73"/>
      <c r="F499" s="29"/>
      <c r="G499" s="29"/>
      <c r="H499" s="136"/>
    </row>
    <row r="500" spans="1:8">
      <c r="A500" s="24"/>
      <c r="B500" s="25"/>
      <c r="C500" s="26"/>
      <c r="D500" s="1" t="str">
        <f>IF(C500="","",VLOOKUP(C500,'Nomenclature des comptes'!$B$4:$C$646,2))</f>
        <v/>
      </c>
      <c r="E500" s="73"/>
      <c r="F500" s="29"/>
      <c r="G500" s="29"/>
      <c r="H500" s="136"/>
    </row>
    <row r="501" spans="1:8">
      <c r="A501" s="24"/>
      <c r="B501" s="25"/>
      <c r="C501" s="26"/>
      <c r="D501" s="1" t="str">
        <f>IF(C501="","",VLOOKUP(C501,'Nomenclature des comptes'!$B$4:$C$646,2))</f>
        <v/>
      </c>
      <c r="E501" s="73"/>
      <c r="F501" s="29"/>
      <c r="G501" s="29"/>
      <c r="H501" s="136"/>
    </row>
    <row r="502" spans="1:8">
      <c r="A502" s="24"/>
      <c r="B502" s="25"/>
      <c r="C502" s="26"/>
      <c r="D502" s="1" t="str">
        <f>IF(C502="","",VLOOKUP(C502,'Nomenclature des comptes'!$B$4:$C$646,2))</f>
        <v/>
      </c>
      <c r="E502" s="73"/>
      <c r="F502" s="29"/>
      <c r="G502" s="29"/>
      <c r="H502" s="136"/>
    </row>
    <row r="503" spans="1:8">
      <c r="A503" s="24"/>
      <c r="B503" s="25"/>
      <c r="C503" s="26"/>
      <c r="D503" s="1" t="str">
        <f>IF(C503="","",VLOOKUP(C503,'Nomenclature des comptes'!$B$4:$C$646,2))</f>
        <v/>
      </c>
      <c r="E503" s="73"/>
      <c r="F503" s="29"/>
      <c r="G503" s="29"/>
      <c r="H503" s="136"/>
    </row>
    <row r="504" spans="1:8">
      <c r="A504" s="24"/>
      <c r="B504" s="25"/>
      <c r="C504" s="26"/>
      <c r="D504" s="1" t="str">
        <f>IF(C504="","",VLOOKUP(C504,'Nomenclature des comptes'!$B$4:$C$646,2))</f>
        <v/>
      </c>
      <c r="E504" s="73"/>
      <c r="F504" s="29"/>
      <c r="G504" s="29"/>
      <c r="H504" s="136"/>
    </row>
    <row r="505" spans="1:8">
      <c r="A505" s="24"/>
      <c r="B505" s="25"/>
      <c r="C505" s="26"/>
      <c r="D505" s="1" t="str">
        <f>IF(C505="","",VLOOKUP(C505,'Nomenclature des comptes'!$B$4:$C$646,2))</f>
        <v/>
      </c>
      <c r="E505" s="73"/>
      <c r="F505" s="29"/>
      <c r="G505" s="29"/>
      <c r="H505" s="136"/>
    </row>
    <row r="506" spans="1:8">
      <c r="A506" s="24"/>
      <c r="B506" s="25"/>
      <c r="C506" s="26"/>
      <c r="D506" s="1" t="str">
        <f>IF(C506="","",VLOOKUP(C506,'Nomenclature des comptes'!$B$4:$C$646,2))</f>
        <v/>
      </c>
      <c r="E506" s="73"/>
      <c r="F506" s="29"/>
      <c r="G506" s="29"/>
      <c r="H506" s="136"/>
    </row>
    <row r="507" spans="1:8">
      <c r="A507" s="24"/>
      <c r="B507" s="25"/>
      <c r="C507" s="26"/>
      <c r="D507" s="1" t="str">
        <f>IF(C507="","",VLOOKUP(C507,'Nomenclature des comptes'!$B$4:$C$646,2))</f>
        <v/>
      </c>
      <c r="E507" s="73"/>
      <c r="F507" s="29"/>
      <c r="G507" s="29"/>
      <c r="H507" s="136"/>
    </row>
    <row r="508" spans="1:8">
      <c r="A508" s="24"/>
      <c r="B508" s="25"/>
      <c r="C508" s="26"/>
      <c r="D508" s="1" t="str">
        <f>IF(C508="","",VLOOKUP(C508,'Nomenclature des comptes'!$B$4:$C$646,2))</f>
        <v/>
      </c>
      <c r="E508" s="73"/>
      <c r="F508" s="29"/>
      <c r="G508" s="29"/>
      <c r="H508" s="136"/>
    </row>
    <row r="509" spans="1:8">
      <c r="A509" s="24"/>
      <c r="B509" s="25"/>
      <c r="C509" s="26"/>
      <c r="D509" s="1" t="str">
        <f>IF(C509="","",VLOOKUP(C509,'Nomenclature des comptes'!$B$4:$C$646,2))</f>
        <v/>
      </c>
      <c r="E509" s="73"/>
      <c r="F509" s="29"/>
      <c r="G509" s="29"/>
      <c r="H509" s="136"/>
    </row>
    <row r="510" spans="1:8">
      <c r="A510" s="24"/>
      <c r="B510" s="25"/>
      <c r="C510" s="26"/>
      <c r="D510" s="1" t="str">
        <f>IF(C510="","",VLOOKUP(C510,'Nomenclature des comptes'!$B$4:$C$646,2))</f>
        <v/>
      </c>
      <c r="E510" s="73"/>
      <c r="F510" s="29"/>
      <c r="G510" s="29"/>
      <c r="H510" s="136"/>
    </row>
    <row r="511" spans="1:8">
      <c r="A511" s="24"/>
      <c r="B511" s="25"/>
      <c r="C511" s="26"/>
      <c r="D511" s="1" t="str">
        <f>IF(C511="","",VLOOKUP(C511,'Nomenclature des comptes'!$B$4:$C$646,2))</f>
        <v/>
      </c>
      <c r="E511" s="73"/>
      <c r="F511" s="29"/>
      <c r="G511" s="29"/>
      <c r="H511" s="136"/>
    </row>
    <row r="512" spans="1:8">
      <c r="A512" s="24"/>
      <c r="B512" s="25"/>
      <c r="C512" s="26"/>
      <c r="D512" s="1" t="str">
        <f>IF(C512="","",VLOOKUP(C512,'Nomenclature des comptes'!$B$4:$C$646,2))</f>
        <v/>
      </c>
      <c r="E512" s="73"/>
      <c r="F512" s="29"/>
      <c r="G512" s="29"/>
      <c r="H512" s="136"/>
    </row>
    <row r="513" spans="1:8">
      <c r="A513" s="24"/>
      <c r="B513" s="25"/>
      <c r="C513" s="26"/>
      <c r="D513" s="1" t="str">
        <f>IF(C513="","",VLOOKUP(C513,'Nomenclature des comptes'!$B$4:$C$646,2))</f>
        <v/>
      </c>
      <c r="E513" s="73"/>
      <c r="F513" s="29"/>
      <c r="G513" s="29"/>
      <c r="H513" s="136"/>
    </row>
    <row r="514" spans="1:8">
      <c r="A514" s="24"/>
      <c r="B514" s="25"/>
      <c r="C514" s="26"/>
      <c r="D514" s="1" t="str">
        <f>IF(C514="","",VLOOKUP(C514,'Nomenclature des comptes'!$B$4:$C$646,2))</f>
        <v/>
      </c>
      <c r="E514" s="73"/>
      <c r="F514" s="29"/>
      <c r="G514" s="29"/>
      <c r="H514" s="136"/>
    </row>
    <row r="515" spans="1:8">
      <c r="A515" s="24"/>
      <c r="B515" s="25"/>
      <c r="C515" s="26"/>
      <c r="D515" s="1" t="str">
        <f>IF(C515="","",VLOOKUP(C515,'Nomenclature des comptes'!$B$4:$C$646,2))</f>
        <v/>
      </c>
      <c r="E515" s="73"/>
      <c r="F515" s="29"/>
      <c r="G515" s="29"/>
      <c r="H515" s="136"/>
    </row>
    <row r="516" spans="1:8">
      <c r="A516" s="24"/>
      <c r="B516" s="25"/>
      <c r="C516" s="26"/>
      <c r="D516" s="1" t="str">
        <f>IF(C516="","",VLOOKUP(C516,'Nomenclature des comptes'!$B$4:$C$646,2))</f>
        <v/>
      </c>
      <c r="E516" s="73"/>
      <c r="F516" s="29"/>
      <c r="G516" s="29"/>
      <c r="H516" s="136"/>
    </row>
    <row r="517" spans="1:8">
      <c r="A517" s="24"/>
      <c r="B517" s="25"/>
      <c r="C517" s="26"/>
      <c r="D517" s="1" t="str">
        <f>IF(C517="","",VLOOKUP(C517,'Nomenclature des comptes'!$B$4:$C$646,2))</f>
        <v/>
      </c>
      <c r="E517" s="73"/>
      <c r="F517" s="29"/>
      <c r="G517" s="29"/>
      <c r="H517" s="136"/>
    </row>
    <row r="518" spans="1:8">
      <c r="A518" s="24"/>
      <c r="B518" s="25"/>
      <c r="C518" s="26"/>
      <c r="D518" s="1" t="str">
        <f>IF(C518="","",VLOOKUP(C518,'Nomenclature des comptes'!$B$4:$C$646,2))</f>
        <v/>
      </c>
      <c r="E518" s="73"/>
      <c r="F518" s="29"/>
      <c r="G518" s="29"/>
      <c r="H518" s="136"/>
    </row>
    <row r="519" spans="1:8">
      <c r="A519" s="24"/>
      <c r="B519" s="25"/>
      <c r="C519" s="26"/>
      <c r="D519" s="1" t="str">
        <f>IF(C519="","",VLOOKUP(C519,'Nomenclature des comptes'!$B$4:$C$646,2))</f>
        <v/>
      </c>
      <c r="E519" s="73"/>
      <c r="F519" s="29"/>
      <c r="G519" s="29"/>
      <c r="H519" s="136"/>
    </row>
    <row r="520" spans="1:8">
      <c r="A520" s="24"/>
      <c r="B520" s="25"/>
      <c r="C520" s="26"/>
      <c r="D520" s="1" t="str">
        <f>IF(C520="","",VLOOKUP(C520,'Nomenclature des comptes'!$B$4:$C$646,2))</f>
        <v/>
      </c>
      <c r="E520" s="73"/>
      <c r="F520" s="29"/>
      <c r="G520" s="29"/>
      <c r="H520" s="136"/>
    </row>
    <row r="521" spans="1:8">
      <c r="A521" s="24"/>
      <c r="B521" s="25"/>
      <c r="C521" s="26"/>
      <c r="D521" s="1" t="str">
        <f>IF(C521="","",VLOOKUP(C521,'Nomenclature des comptes'!$B$4:$C$646,2))</f>
        <v/>
      </c>
      <c r="E521" s="73"/>
      <c r="F521" s="29"/>
      <c r="G521" s="29"/>
      <c r="H521" s="136"/>
    </row>
    <row r="522" spans="1:8">
      <c r="A522" s="24"/>
      <c r="B522" s="25"/>
      <c r="C522" s="26"/>
      <c r="D522" s="1" t="str">
        <f>IF(C522="","",VLOOKUP(C522,'Nomenclature des comptes'!$B$4:$C$646,2))</f>
        <v/>
      </c>
      <c r="E522" s="73"/>
      <c r="F522" s="29"/>
      <c r="G522" s="29"/>
      <c r="H522" s="136"/>
    </row>
    <row r="523" spans="1:8">
      <c r="A523" s="24"/>
      <c r="B523" s="25"/>
      <c r="C523" s="26"/>
      <c r="D523" s="1" t="str">
        <f>IF(C523="","",VLOOKUP(C523,'Nomenclature des comptes'!$B$4:$C$646,2))</f>
        <v/>
      </c>
      <c r="E523" s="73"/>
      <c r="F523" s="29"/>
      <c r="G523" s="29"/>
      <c r="H523" s="136"/>
    </row>
    <row r="524" spans="1:8">
      <c r="A524" s="24"/>
      <c r="B524" s="25"/>
      <c r="C524" s="26"/>
      <c r="D524" s="1" t="str">
        <f>IF(C524="","",VLOOKUP(C524,'Nomenclature des comptes'!$B$4:$C$646,2))</f>
        <v/>
      </c>
      <c r="E524" s="73"/>
      <c r="F524" s="29"/>
      <c r="G524" s="29"/>
      <c r="H524" s="136"/>
    </row>
    <row r="525" spans="1:8">
      <c r="A525" s="24"/>
      <c r="B525" s="25"/>
      <c r="C525" s="26"/>
      <c r="D525" s="1" t="str">
        <f>IF(C525="","",VLOOKUP(C525,'Nomenclature des comptes'!$B$4:$C$646,2))</f>
        <v/>
      </c>
      <c r="E525" s="73"/>
      <c r="F525" s="29"/>
      <c r="G525" s="29"/>
      <c r="H525" s="136"/>
    </row>
    <row r="526" spans="1:8">
      <c r="A526" s="24"/>
      <c r="B526" s="25"/>
      <c r="C526" s="26"/>
      <c r="D526" s="1" t="str">
        <f>IF(C526="","",VLOOKUP(C526,'Nomenclature des comptes'!$B$4:$C$646,2))</f>
        <v/>
      </c>
      <c r="E526" s="73"/>
      <c r="F526" s="29"/>
      <c r="G526" s="29"/>
      <c r="H526" s="136"/>
    </row>
    <row r="527" spans="1:8">
      <c r="A527" s="24"/>
      <c r="B527" s="25"/>
      <c r="C527" s="26"/>
      <c r="D527" s="1" t="str">
        <f>IF(C527="","",VLOOKUP(C527,'Nomenclature des comptes'!$B$4:$C$646,2))</f>
        <v/>
      </c>
      <c r="E527" s="73"/>
      <c r="F527" s="29"/>
      <c r="G527" s="29"/>
      <c r="H527" s="136"/>
    </row>
    <row r="528" spans="1:8">
      <c r="A528" s="24"/>
      <c r="B528" s="25"/>
      <c r="C528" s="26"/>
      <c r="D528" s="1" t="str">
        <f>IF(C528="","",VLOOKUP(C528,'Nomenclature des comptes'!$B$4:$C$646,2))</f>
        <v/>
      </c>
      <c r="E528" s="73"/>
      <c r="F528" s="29"/>
      <c r="G528" s="29"/>
      <c r="H528" s="136"/>
    </row>
    <row r="529" spans="1:8">
      <c r="A529" s="24"/>
      <c r="B529" s="25"/>
      <c r="C529" s="26"/>
      <c r="D529" s="1" t="str">
        <f>IF(C529="","",VLOOKUP(C529,'Nomenclature des comptes'!$B$4:$C$646,2))</f>
        <v/>
      </c>
      <c r="E529" s="73"/>
      <c r="F529" s="29"/>
      <c r="G529" s="29"/>
      <c r="H529" s="136"/>
    </row>
    <row r="530" spans="1:8">
      <c r="A530" s="24"/>
      <c r="B530" s="25"/>
      <c r="C530" s="26"/>
      <c r="D530" s="1" t="str">
        <f>IF(C530="","",VLOOKUP(C530,'Nomenclature des comptes'!$B$4:$C$646,2))</f>
        <v/>
      </c>
      <c r="E530" s="73"/>
      <c r="F530" s="29"/>
      <c r="G530" s="29"/>
      <c r="H530" s="136"/>
    </row>
    <row r="531" spans="1:8">
      <c r="A531" s="24"/>
      <c r="B531" s="25"/>
      <c r="C531" s="26"/>
      <c r="D531" s="1" t="str">
        <f>IF(C531="","",VLOOKUP(C531,'Nomenclature des comptes'!$B$4:$C$646,2))</f>
        <v/>
      </c>
      <c r="E531" s="73"/>
      <c r="F531" s="29"/>
      <c r="G531" s="29"/>
      <c r="H531" s="136"/>
    </row>
    <row r="532" spans="1:8">
      <c r="A532" s="24"/>
      <c r="B532" s="25"/>
      <c r="C532" s="26"/>
      <c r="D532" s="1" t="str">
        <f>IF(C532="","",VLOOKUP(C532,'Nomenclature des comptes'!$B$4:$C$646,2))</f>
        <v/>
      </c>
      <c r="E532" s="73"/>
      <c r="F532" s="29"/>
      <c r="G532" s="29"/>
      <c r="H532" s="136"/>
    </row>
    <row r="533" spans="1:8">
      <c r="A533" s="24"/>
      <c r="B533" s="25"/>
      <c r="C533" s="26"/>
      <c r="D533" s="1" t="str">
        <f>IF(C533="","",VLOOKUP(C533,'Nomenclature des comptes'!$B$4:$C$646,2))</f>
        <v/>
      </c>
      <c r="E533" s="73"/>
      <c r="F533" s="29"/>
      <c r="G533" s="29"/>
      <c r="H533" s="136"/>
    </row>
    <row r="534" spans="1:8">
      <c r="A534" s="24"/>
      <c r="B534" s="25"/>
      <c r="C534" s="26"/>
      <c r="D534" s="1" t="str">
        <f>IF(C534="","",VLOOKUP(C534,'Nomenclature des comptes'!$B$4:$C$646,2))</f>
        <v/>
      </c>
      <c r="E534" s="73"/>
      <c r="F534" s="29"/>
      <c r="G534" s="29"/>
      <c r="H534" s="136"/>
    </row>
    <row r="535" spans="1:8">
      <c r="A535" s="24"/>
      <c r="B535" s="25"/>
      <c r="C535" s="26"/>
      <c r="D535" s="1" t="str">
        <f>IF(C535="","",VLOOKUP(C535,'Nomenclature des comptes'!$B$4:$C$646,2))</f>
        <v/>
      </c>
      <c r="E535" s="73"/>
      <c r="F535" s="29"/>
      <c r="G535" s="29"/>
      <c r="H535" s="136"/>
    </row>
    <row r="536" spans="1:8">
      <c r="A536" s="24"/>
      <c r="B536" s="25"/>
      <c r="C536" s="26"/>
      <c r="D536" s="1" t="str">
        <f>IF(C536="","",VLOOKUP(C536,'Nomenclature des comptes'!$B$4:$C$646,2))</f>
        <v/>
      </c>
      <c r="E536" s="73"/>
      <c r="F536" s="29"/>
      <c r="G536" s="29"/>
      <c r="H536" s="136"/>
    </row>
    <row r="537" spans="1:8">
      <c r="A537" s="24"/>
      <c r="B537" s="25"/>
      <c r="C537" s="26"/>
      <c r="D537" s="1" t="str">
        <f>IF(C537="","",VLOOKUP(C537,'Nomenclature des comptes'!$B$4:$C$646,2))</f>
        <v/>
      </c>
      <c r="E537" s="73"/>
      <c r="F537" s="29"/>
      <c r="G537" s="29"/>
      <c r="H537" s="136"/>
    </row>
    <row r="538" spans="1:8">
      <c r="A538" s="24"/>
      <c r="B538" s="25"/>
      <c r="C538" s="26"/>
      <c r="D538" s="1" t="str">
        <f>IF(C538="","",VLOOKUP(C538,'Nomenclature des comptes'!$B$4:$C$646,2))</f>
        <v/>
      </c>
      <c r="E538" s="73"/>
      <c r="F538" s="29"/>
      <c r="G538" s="29"/>
      <c r="H538" s="136"/>
    </row>
    <row r="539" spans="1:8">
      <c r="A539" s="24"/>
      <c r="B539" s="25"/>
      <c r="C539" s="26"/>
      <c r="D539" s="1" t="str">
        <f>IF(C539="","",VLOOKUP(C539,'Nomenclature des comptes'!$B$4:$C$646,2))</f>
        <v/>
      </c>
      <c r="E539" s="73"/>
      <c r="F539" s="29"/>
      <c r="G539" s="29"/>
      <c r="H539" s="136"/>
    </row>
    <row r="540" spans="1:8">
      <c r="A540" s="24"/>
      <c r="B540" s="25"/>
      <c r="C540" s="26"/>
      <c r="D540" s="1" t="str">
        <f>IF(C540="","",VLOOKUP(C540,'Nomenclature des comptes'!$B$4:$C$646,2))</f>
        <v/>
      </c>
      <c r="E540" s="73"/>
      <c r="F540" s="29"/>
      <c r="G540" s="29"/>
      <c r="H540" s="136"/>
    </row>
    <row r="541" spans="1:8">
      <c r="A541" s="24"/>
      <c r="B541" s="25"/>
      <c r="C541" s="26"/>
      <c r="D541" s="1" t="str">
        <f>IF(C541="","",VLOOKUP(C541,'Nomenclature des comptes'!$B$4:$C$646,2))</f>
        <v/>
      </c>
      <c r="E541" s="73"/>
      <c r="F541" s="29"/>
      <c r="G541" s="29"/>
      <c r="H541" s="136"/>
    </row>
    <row r="542" spans="1:8">
      <c r="A542" s="24"/>
      <c r="B542" s="25"/>
      <c r="C542" s="26"/>
      <c r="D542" s="1" t="str">
        <f>IF(C542="","",VLOOKUP(C542,'Nomenclature des comptes'!$B$4:$C$646,2))</f>
        <v/>
      </c>
      <c r="E542" s="73"/>
      <c r="F542" s="29"/>
      <c r="G542" s="29"/>
      <c r="H542" s="136"/>
    </row>
    <row r="543" spans="1:8">
      <c r="A543" s="24"/>
      <c r="B543" s="25"/>
      <c r="C543" s="26"/>
      <c r="D543" s="1" t="str">
        <f>IF(C543="","",VLOOKUP(C543,'Nomenclature des comptes'!$B$4:$C$646,2))</f>
        <v/>
      </c>
      <c r="E543" s="73"/>
      <c r="F543" s="29"/>
      <c r="G543" s="29"/>
      <c r="H543" s="136"/>
    </row>
    <row r="544" spans="1:8">
      <c r="A544" s="24"/>
      <c r="B544" s="25"/>
      <c r="C544" s="26"/>
      <c r="D544" s="1" t="str">
        <f>IF(C544="","",VLOOKUP(C544,'Nomenclature des comptes'!$B$4:$C$646,2))</f>
        <v/>
      </c>
      <c r="E544" s="73"/>
      <c r="F544" s="29"/>
      <c r="G544" s="29"/>
      <c r="H544" s="136"/>
    </row>
    <row r="545" spans="1:8">
      <c r="A545" s="24"/>
      <c r="B545" s="25"/>
      <c r="C545" s="26"/>
      <c r="D545" s="1" t="str">
        <f>IF(C545="","",VLOOKUP(C545,'Nomenclature des comptes'!$B$4:$C$646,2))</f>
        <v/>
      </c>
      <c r="E545" s="73"/>
      <c r="F545" s="29"/>
      <c r="G545" s="29"/>
      <c r="H545" s="136"/>
    </row>
    <row r="546" spans="1:8">
      <c r="A546" s="24"/>
      <c r="B546" s="25"/>
      <c r="C546" s="26"/>
      <c r="D546" s="1" t="str">
        <f>IF(C546="","",VLOOKUP(C546,'Nomenclature des comptes'!$B$4:$C$646,2))</f>
        <v/>
      </c>
      <c r="E546" s="73"/>
      <c r="F546" s="29"/>
      <c r="G546" s="29"/>
      <c r="H546" s="136"/>
    </row>
    <row r="547" spans="1:8">
      <c r="A547" s="24"/>
      <c r="B547" s="25"/>
      <c r="C547" s="26"/>
      <c r="D547" s="1" t="str">
        <f>IF(C547="","",VLOOKUP(C547,'Nomenclature des comptes'!$B$4:$C$646,2))</f>
        <v/>
      </c>
      <c r="E547" s="73"/>
      <c r="F547" s="29"/>
      <c r="G547" s="29"/>
      <c r="H547" s="136"/>
    </row>
    <row r="548" spans="1:8">
      <c r="A548" s="24"/>
      <c r="B548" s="25"/>
      <c r="C548" s="26"/>
      <c r="D548" s="1" t="str">
        <f>IF(C548="","",VLOOKUP(C548,'Nomenclature des comptes'!$B$4:$C$646,2))</f>
        <v/>
      </c>
      <c r="E548" s="73"/>
      <c r="F548" s="29"/>
      <c r="G548" s="29"/>
      <c r="H548" s="136"/>
    </row>
    <row r="549" spans="1:8">
      <c r="A549" s="24"/>
      <c r="B549" s="25"/>
      <c r="C549" s="26"/>
      <c r="D549" s="1" t="str">
        <f>IF(C549="","",VLOOKUP(C549,'Nomenclature des comptes'!$B$4:$C$646,2))</f>
        <v/>
      </c>
      <c r="E549" s="73"/>
      <c r="F549" s="29"/>
      <c r="G549" s="29"/>
      <c r="H549" s="136"/>
    </row>
    <row r="550" spans="1:8">
      <c r="A550" s="24"/>
      <c r="B550" s="25"/>
      <c r="C550" s="26"/>
      <c r="D550" s="1" t="str">
        <f>IF(C550="","",VLOOKUP(C550,'Nomenclature des comptes'!$B$4:$C$646,2))</f>
        <v/>
      </c>
      <c r="E550" s="73"/>
      <c r="F550" s="29"/>
      <c r="G550" s="29"/>
      <c r="H550" s="136"/>
    </row>
    <row r="551" spans="1:8">
      <c r="A551" s="24"/>
      <c r="B551" s="25"/>
      <c r="C551" s="26"/>
      <c r="D551" s="1" t="str">
        <f>IF(C551="","",VLOOKUP(C551,'Nomenclature des comptes'!$B$4:$C$646,2))</f>
        <v/>
      </c>
      <c r="E551" s="73"/>
      <c r="F551" s="29"/>
      <c r="G551" s="29"/>
      <c r="H551" s="136"/>
    </row>
    <row r="552" spans="1:8">
      <c r="A552" s="24"/>
      <c r="B552" s="25"/>
      <c r="C552" s="26"/>
      <c r="D552" s="1" t="str">
        <f>IF(C552="","",VLOOKUP(C552,'Nomenclature des comptes'!$B$4:$C$646,2))</f>
        <v/>
      </c>
      <c r="E552" s="73"/>
      <c r="F552" s="29"/>
      <c r="G552" s="29"/>
      <c r="H552" s="136"/>
    </row>
    <row r="553" spans="1:8">
      <c r="A553" s="24"/>
      <c r="B553" s="25"/>
      <c r="C553" s="26"/>
      <c r="D553" s="1" t="str">
        <f>IF(C553="","",VLOOKUP(C553,'Nomenclature des comptes'!$B$4:$C$646,2))</f>
        <v/>
      </c>
      <c r="E553" s="73"/>
      <c r="F553" s="29"/>
      <c r="G553" s="29"/>
      <c r="H553" s="136"/>
    </row>
    <row r="554" spans="1:8">
      <c r="A554" s="24"/>
      <c r="B554" s="25"/>
      <c r="C554" s="26"/>
      <c r="D554" s="1" t="str">
        <f>IF(C554="","",VLOOKUP(C554,'Nomenclature des comptes'!$B$4:$C$646,2))</f>
        <v/>
      </c>
      <c r="E554" s="73"/>
      <c r="F554" s="29"/>
      <c r="G554" s="29"/>
      <c r="H554" s="136"/>
    </row>
    <row r="555" spans="1:8">
      <c r="A555" s="24"/>
      <c r="B555" s="25"/>
      <c r="C555" s="26"/>
      <c r="D555" s="1" t="str">
        <f>IF(C555="","",VLOOKUP(C555,'Nomenclature des comptes'!$B$4:$C$646,2))</f>
        <v/>
      </c>
      <c r="E555" s="73"/>
      <c r="F555" s="29"/>
      <c r="G555" s="29"/>
      <c r="H555" s="136"/>
    </row>
    <row r="556" spans="1:8">
      <c r="A556" s="24"/>
      <c r="B556" s="25"/>
      <c r="C556" s="26"/>
      <c r="D556" s="1" t="str">
        <f>IF(C556="","",VLOOKUP(C556,'Nomenclature des comptes'!$B$4:$C$646,2))</f>
        <v/>
      </c>
      <c r="E556" s="73"/>
      <c r="F556" s="29"/>
      <c r="G556" s="29"/>
      <c r="H556" s="136"/>
    </row>
    <row r="557" spans="1:8">
      <c r="A557" s="24"/>
      <c r="B557" s="25"/>
      <c r="C557" s="26"/>
      <c r="D557" s="1" t="str">
        <f>IF(C557="","",VLOOKUP(C557,'Nomenclature des comptes'!$B$4:$C$646,2))</f>
        <v/>
      </c>
      <c r="E557" s="73"/>
      <c r="F557" s="29"/>
      <c r="G557" s="29"/>
      <c r="H557" s="136"/>
    </row>
    <row r="558" spans="1:8">
      <c r="A558" s="24"/>
      <c r="B558" s="25"/>
      <c r="C558" s="26"/>
      <c r="D558" s="1" t="str">
        <f>IF(C558="","",VLOOKUP(C558,'Nomenclature des comptes'!$B$4:$C$646,2))</f>
        <v/>
      </c>
      <c r="E558" s="73"/>
      <c r="F558" s="29"/>
      <c r="G558" s="29"/>
      <c r="H558" s="136"/>
    </row>
    <row r="559" spans="1:8">
      <c r="A559" s="24"/>
      <c r="B559" s="25"/>
      <c r="C559" s="26"/>
      <c r="D559" s="1" t="str">
        <f>IF(C559="","",VLOOKUP(C559,'Nomenclature des comptes'!$B$4:$C$646,2))</f>
        <v/>
      </c>
      <c r="E559" s="73"/>
      <c r="F559" s="29"/>
      <c r="G559" s="29"/>
      <c r="H559" s="136"/>
    </row>
    <row r="560" spans="1:8">
      <c r="A560" s="24"/>
      <c r="B560" s="25"/>
      <c r="C560" s="26"/>
      <c r="D560" s="1" t="str">
        <f>IF(C560="","",VLOOKUP(C560,'Nomenclature des comptes'!$B$4:$C$646,2))</f>
        <v/>
      </c>
      <c r="E560" s="73"/>
      <c r="F560" s="29"/>
      <c r="G560" s="29"/>
      <c r="H560" s="136"/>
    </row>
    <row r="561" spans="1:8">
      <c r="A561" s="24"/>
      <c r="B561" s="25"/>
      <c r="C561" s="26"/>
      <c r="D561" s="1" t="str">
        <f>IF(C561="","",VLOOKUP(C561,'Nomenclature des comptes'!$B$4:$C$646,2))</f>
        <v/>
      </c>
      <c r="E561" s="73"/>
      <c r="F561" s="29"/>
      <c r="G561" s="29"/>
      <c r="H561" s="136"/>
    </row>
    <row r="562" spans="1:8">
      <c r="A562" s="24"/>
      <c r="B562" s="25"/>
      <c r="C562" s="26"/>
      <c r="D562" s="1" t="str">
        <f>IF(C562="","",VLOOKUP(C562,'Nomenclature des comptes'!$B$4:$C$646,2))</f>
        <v/>
      </c>
      <c r="E562" s="73"/>
      <c r="F562" s="29"/>
      <c r="G562" s="29"/>
      <c r="H562" s="136"/>
    </row>
    <row r="563" spans="1:8">
      <c r="A563" s="24"/>
      <c r="B563" s="25"/>
      <c r="C563" s="26"/>
      <c r="D563" s="1" t="str">
        <f>IF(C563="","",VLOOKUP(C563,'Nomenclature des comptes'!$B$4:$C$646,2))</f>
        <v/>
      </c>
      <c r="E563" s="73"/>
      <c r="F563" s="29"/>
      <c r="G563" s="29"/>
      <c r="H563" s="136"/>
    </row>
    <row r="564" spans="1:8">
      <c r="A564" s="24"/>
      <c r="B564" s="25"/>
      <c r="C564" s="26"/>
      <c r="D564" s="1" t="str">
        <f>IF(C564="","",VLOOKUP(C564,'Nomenclature des comptes'!$B$4:$C$646,2))</f>
        <v/>
      </c>
      <c r="E564" s="73"/>
      <c r="F564" s="29"/>
      <c r="G564" s="29"/>
      <c r="H564" s="136"/>
    </row>
    <row r="565" spans="1:8">
      <c r="A565" s="24"/>
      <c r="B565" s="25"/>
      <c r="C565" s="26"/>
      <c r="D565" s="1" t="str">
        <f>IF(C565="","",VLOOKUP(C565,'Nomenclature des comptes'!$B$4:$C$646,2))</f>
        <v/>
      </c>
      <c r="E565" s="73"/>
      <c r="F565" s="29"/>
      <c r="G565" s="29"/>
      <c r="H565" s="136"/>
    </row>
    <row r="566" spans="1:8">
      <c r="A566" s="24"/>
      <c r="B566" s="25"/>
      <c r="C566" s="26"/>
      <c r="D566" s="1" t="str">
        <f>IF(C566="","",VLOOKUP(C566,'Nomenclature des comptes'!$B$4:$C$646,2))</f>
        <v/>
      </c>
      <c r="E566" s="73"/>
      <c r="F566" s="29"/>
      <c r="G566" s="29"/>
      <c r="H566" s="136"/>
    </row>
    <row r="567" spans="1:8">
      <c r="A567" s="24"/>
      <c r="B567" s="25"/>
      <c r="C567" s="26"/>
      <c r="D567" s="1" t="str">
        <f>IF(C567="","",VLOOKUP(C567,'Nomenclature des comptes'!$B$4:$C$646,2))</f>
        <v/>
      </c>
      <c r="E567" s="73"/>
      <c r="F567" s="29"/>
      <c r="G567" s="29"/>
      <c r="H567" s="136"/>
    </row>
    <row r="568" spans="1:8">
      <c r="A568" s="24"/>
      <c r="B568" s="25"/>
      <c r="C568" s="26"/>
      <c r="D568" s="1" t="str">
        <f>IF(C568="","",VLOOKUP(C568,'Nomenclature des comptes'!$B$4:$C$646,2))</f>
        <v/>
      </c>
      <c r="E568" s="73"/>
      <c r="F568" s="29"/>
      <c r="G568" s="29"/>
      <c r="H568" s="136"/>
    </row>
    <row r="569" spans="1:8">
      <c r="A569" s="24"/>
      <c r="B569" s="25"/>
      <c r="C569" s="26"/>
      <c r="D569" s="1" t="str">
        <f>IF(C569="","",VLOOKUP(C569,'Nomenclature des comptes'!$B$4:$C$646,2))</f>
        <v/>
      </c>
      <c r="E569" s="73"/>
      <c r="F569" s="29"/>
      <c r="G569" s="29"/>
      <c r="H569" s="136"/>
    </row>
    <row r="570" spans="1:8">
      <c r="A570" s="24"/>
      <c r="B570" s="25"/>
      <c r="C570" s="26"/>
      <c r="D570" s="1" t="str">
        <f>IF(C570="","",VLOOKUP(C570,'Nomenclature des comptes'!$B$4:$C$646,2))</f>
        <v/>
      </c>
      <c r="E570" s="73"/>
      <c r="F570" s="29"/>
      <c r="G570" s="29"/>
      <c r="H570" s="136"/>
    </row>
    <row r="571" spans="1:8">
      <c r="A571" s="24"/>
      <c r="B571" s="25"/>
      <c r="C571" s="26"/>
      <c r="D571" s="1" t="str">
        <f>IF(C571="","",VLOOKUP(C571,'Nomenclature des comptes'!$B$4:$C$646,2))</f>
        <v/>
      </c>
      <c r="E571" s="73"/>
      <c r="F571" s="29"/>
      <c r="G571" s="29"/>
      <c r="H571" s="136"/>
    </row>
    <row r="572" spans="1:8">
      <c r="A572" s="24"/>
      <c r="B572" s="25"/>
      <c r="C572" s="26"/>
      <c r="D572" s="1" t="str">
        <f>IF(C572="","",VLOOKUP(C572,'Nomenclature des comptes'!$B$4:$C$646,2))</f>
        <v/>
      </c>
      <c r="E572" s="73"/>
      <c r="F572" s="29"/>
      <c r="G572" s="29"/>
      <c r="H572" s="136"/>
    </row>
    <row r="573" spans="1:8">
      <c r="A573" s="24"/>
      <c r="B573" s="25"/>
      <c r="C573" s="26"/>
      <c r="D573" s="1" t="str">
        <f>IF(C573="","",VLOOKUP(C573,'Nomenclature des comptes'!$B$4:$C$646,2))</f>
        <v/>
      </c>
      <c r="E573" s="73"/>
      <c r="F573" s="29"/>
      <c r="G573" s="29"/>
      <c r="H573" s="136"/>
    </row>
    <row r="574" spans="1:8">
      <c r="A574" s="24"/>
      <c r="B574" s="25"/>
      <c r="C574" s="26"/>
      <c r="D574" s="1" t="str">
        <f>IF(C574="","",VLOOKUP(C574,'Nomenclature des comptes'!$B$4:$C$646,2))</f>
        <v/>
      </c>
      <c r="E574" s="73"/>
      <c r="F574" s="29"/>
      <c r="G574" s="29"/>
      <c r="H574" s="136"/>
    </row>
    <row r="575" spans="1:8">
      <c r="A575" s="24"/>
      <c r="B575" s="25"/>
      <c r="C575" s="26"/>
      <c r="D575" s="1" t="str">
        <f>IF(C575="","",VLOOKUP(C575,'Nomenclature des comptes'!$B$4:$C$646,2))</f>
        <v/>
      </c>
      <c r="E575" s="73"/>
      <c r="F575" s="29"/>
      <c r="G575" s="29"/>
      <c r="H575" s="136"/>
    </row>
    <row r="576" spans="1:8">
      <c r="A576" s="24"/>
      <c r="B576" s="25"/>
      <c r="C576" s="26"/>
      <c r="D576" s="1" t="str">
        <f>IF(C576="","",VLOOKUP(C576,'Nomenclature des comptes'!$B$4:$C$646,2))</f>
        <v/>
      </c>
      <c r="E576" s="73"/>
      <c r="F576" s="29"/>
      <c r="G576" s="29"/>
      <c r="H576" s="136"/>
    </row>
    <row r="577" spans="1:8">
      <c r="A577" s="24"/>
      <c r="B577" s="25"/>
      <c r="C577" s="26"/>
      <c r="D577" s="1" t="str">
        <f>IF(C577="","",VLOOKUP(C577,'Nomenclature des comptes'!$B$4:$C$646,2))</f>
        <v/>
      </c>
      <c r="E577" s="73"/>
      <c r="F577" s="29"/>
      <c r="G577" s="29"/>
      <c r="H577" s="136"/>
    </row>
    <row r="578" spans="1:8">
      <c r="A578" s="24"/>
      <c r="B578" s="25"/>
      <c r="C578" s="26"/>
      <c r="D578" s="1" t="str">
        <f>IF(C578="","",VLOOKUP(C578,'Nomenclature des comptes'!$B$4:$C$646,2))</f>
        <v/>
      </c>
      <c r="E578" s="73"/>
      <c r="F578" s="29"/>
      <c r="G578" s="29"/>
      <c r="H578" s="136"/>
    </row>
    <row r="579" spans="1:8">
      <c r="A579" s="24"/>
      <c r="B579" s="25"/>
      <c r="C579" s="26"/>
      <c r="D579" s="1" t="str">
        <f>IF(C579="","",VLOOKUP(C579,'Nomenclature des comptes'!$B$4:$C$646,2))</f>
        <v/>
      </c>
      <c r="E579" s="73"/>
      <c r="F579" s="29"/>
      <c r="G579" s="29"/>
      <c r="H579" s="136"/>
    </row>
    <row r="580" spans="1:8">
      <c r="A580" s="24"/>
      <c r="B580" s="25"/>
      <c r="C580" s="26"/>
      <c r="D580" s="1" t="str">
        <f>IF(C580="","",VLOOKUP(C580,'Nomenclature des comptes'!$B$4:$C$646,2))</f>
        <v/>
      </c>
      <c r="E580" s="73"/>
      <c r="F580" s="29"/>
      <c r="G580" s="29"/>
      <c r="H580" s="136"/>
    </row>
    <row r="581" spans="1:8">
      <c r="A581" s="24"/>
      <c r="B581" s="25"/>
      <c r="C581" s="26"/>
      <c r="D581" s="1" t="str">
        <f>IF(C581="","",VLOOKUP(C581,'Nomenclature des comptes'!$B$4:$C$646,2))</f>
        <v/>
      </c>
      <c r="E581" s="73"/>
      <c r="F581" s="29"/>
      <c r="G581" s="29"/>
      <c r="H581" s="136"/>
    </row>
    <row r="582" spans="1:8">
      <c r="A582" s="24"/>
      <c r="B582" s="25"/>
      <c r="C582" s="26"/>
      <c r="D582" s="1" t="str">
        <f>IF(C582="","",VLOOKUP(C582,'Nomenclature des comptes'!$B$4:$C$646,2))</f>
        <v/>
      </c>
      <c r="E582" s="73"/>
      <c r="F582" s="29"/>
      <c r="G582" s="29"/>
      <c r="H582" s="136"/>
    </row>
    <row r="583" spans="1:8">
      <c r="A583" s="24"/>
      <c r="B583" s="25"/>
      <c r="C583" s="26"/>
      <c r="D583" s="1" t="str">
        <f>IF(C583="","",VLOOKUP(C583,'Nomenclature des comptes'!$B$4:$C$646,2))</f>
        <v/>
      </c>
      <c r="E583" s="73"/>
      <c r="F583" s="29"/>
      <c r="G583" s="29"/>
      <c r="H583" s="136"/>
    </row>
    <row r="584" spans="1:8">
      <c r="A584" s="24"/>
      <c r="B584" s="25"/>
      <c r="C584" s="26"/>
      <c r="D584" s="1" t="str">
        <f>IF(C584="","",VLOOKUP(C584,'Nomenclature des comptes'!$B$4:$C$646,2))</f>
        <v/>
      </c>
      <c r="E584" s="73"/>
      <c r="F584" s="29"/>
      <c r="G584" s="29"/>
      <c r="H584" s="136"/>
    </row>
    <row r="585" spans="1:8">
      <c r="A585" s="24"/>
      <c r="B585" s="25"/>
      <c r="C585" s="26"/>
      <c r="D585" s="1" t="str">
        <f>IF(C585="","",VLOOKUP(C585,'Nomenclature des comptes'!$B$4:$C$646,2))</f>
        <v/>
      </c>
      <c r="E585" s="73"/>
      <c r="F585" s="29"/>
      <c r="G585" s="29"/>
      <c r="H585" s="136"/>
    </row>
    <row r="586" spans="1:8">
      <c r="A586" s="24"/>
      <c r="B586" s="25"/>
      <c r="C586" s="26"/>
      <c r="D586" s="1" t="str">
        <f>IF(C586="","",VLOOKUP(C586,'Nomenclature des comptes'!$B$4:$C$646,2))</f>
        <v/>
      </c>
      <c r="E586" s="73"/>
      <c r="F586" s="29"/>
      <c r="G586" s="29"/>
      <c r="H586" s="136"/>
    </row>
    <row r="587" spans="1:8">
      <c r="A587" s="24"/>
      <c r="B587" s="25"/>
      <c r="C587" s="26"/>
      <c r="D587" s="1" t="str">
        <f>IF(C587="","",VLOOKUP(C587,'Nomenclature des comptes'!$B$4:$C$646,2))</f>
        <v/>
      </c>
      <c r="E587" s="73"/>
      <c r="F587" s="29"/>
      <c r="G587" s="29"/>
      <c r="H587" s="136"/>
    </row>
    <row r="588" spans="1:8">
      <c r="A588" s="24"/>
      <c r="B588" s="25"/>
      <c r="C588" s="26"/>
      <c r="D588" s="1" t="str">
        <f>IF(C588="","",VLOOKUP(C588,'Nomenclature des comptes'!$B$4:$C$646,2))</f>
        <v/>
      </c>
      <c r="E588" s="73"/>
      <c r="F588" s="29"/>
      <c r="G588" s="29"/>
      <c r="H588" s="136"/>
    </row>
    <row r="589" spans="1:8">
      <c r="A589" s="24"/>
      <c r="B589" s="25"/>
      <c r="C589" s="26"/>
      <c r="D589" s="1" t="str">
        <f>IF(C589="","",VLOOKUP(C589,'Nomenclature des comptes'!$B$4:$C$646,2))</f>
        <v/>
      </c>
      <c r="E589" s="73"/>
      <c r="F589" s="29"/>
      <c r="G589" s="29"/>
      <c r="H589" s="136"/>
    </row>
    <row r="590" spans="1:8">
      <c r="A590" s="24"/>
      <c r="B590" s="25"/>
      <c r="C590" s="26"/>
      <c r="D590" s="1" t="str">
        <f>IF(C590="","",VLOOKUP(C590,'Nomenclature des comptes'!$B$4:$C$646,2))</f>
        <v/>
      </c>
      <c r="E590" s="73"/>
      <c r="F590" s="29"/>
      <c r="G590" s="29"/>
      <c r="H590" s="136"/>
    </row>
    <row r="591" spans="1:8">
      <c r="A591" s="24"/>
      <c r="B591" s="25"/>
      <c r="C591" s="26"/>
      <c r="D591" s="1" t="str">
        <f>IF(C591="","",VLOOKUP(C591,'Nomenclature des comptes'!$B$4:$C$646,2))</f>
        <v/>
      </c>
      <c r="E591" s="73"/>
      <c r="F591" s="29"/>
      <c r="G591" s="29"/>
      <c r="H591" s="136"/>
    </row>
    <row r="592" spans="1:8">
      <c r="A592" s="24"/>
      <c r="B592" s="25"/>
      <c r="C592" s="26"/>
      <c r="D592" s="1" t="str">
        <f>IF(C592="","",VLOOKUP(C592,'Nomenclature des comptes'!$B$4:$C$646,2))</f>
        <v/>
      </c>
      <c r="E592" s="73"/>
      <c r="F592" s="29"/>
      <c r="G592" s="29"/>
      <c r="H592" s="136"/>
    </row>
    <row r="593" spans="1:8">
      <c r="A593" s="24"/>
      <c r="B593" s="25"/>
      <c r="C593" s="26"/>
      <c r="D593" s="1" t="str">
        <f>IF(C593="","",VLOOKUP(C593,'Nomenclature des comptes'!$B$4:$C$646,2))</f>
        <v/>
      </c>
      <c r="E593" s="73"/>
      <c r="F593" s="29"/>
      <c r="G593" s="29"/>
      <c r="H593" s="136"/>
    </row>
    <row r="594" spans="1:8">
      <c r="A594" s="24"/>
      <c r="B594" s="25"/>
      <c r="C594" s="26"/>
      <c r="D594" s="1" t="str">
        <f>IF(C594="","",VLOOKUP(C594,'Nomenclature des comptes'!$B$4:$C$646,2))</f>
        <v/>
      </c>
      <c r="E594" s="73"/>
      <c r="F594" s="29"/>
      <c r="G594" s="29"/>
      <c r="H594" s="136"/>
    </row>
    <row r="595" spans="1:8">
      <c r="A595" s="24"/>
      <c r="B595" s="25"/>
      <c r="C595" s="26"/>
      <c r="D595" s="1" t="str">
        <f>IF(C595="","",VLOOKUP(C595,'Nomenclature des comptes'!$B$4:$C$646,2))</f>
        <v/>
      </c>
      <c r="E595" s="73"/>
      <c r="F595" s="29"/>
      <c r="G595" s="29"/>
      <c r="H595" s="136"/>
    </row>
    <row r="596" spans="1:8">
      <c r="A596" s="24"/>
      <c r="B596" s="25"/>
      <c r="C596" s="26"/>
      <c r="D596" s="1" t="str">
        <f>IF(C596="","",VLOOKUP(C596,'Nomenclature des comptes'!$B$4:$C$646,2))</f>
        <v/>
      </c>
      <c r="E596" s="73"/>
      <c r="F596" s="29"/>
      <c r="G596" s="29"/>
      <c r="H596" s="136"/>
    </row>
    <row r="597" spans="1:8">
      <c r="A597" s="24"/>
      <c r="B597" s="25"/>
      <c r="C597" s="26"/>
      <c r="D597" s="1" t="str">
        <f>IF(C597="","",VLOOKUP(C597,'Nomenclature des comptes'!$B$4:$C$646,2))</f>
        <v/>
      </c>
      <c r="E597" s="73"/>
      <c r="F597" s="29"/>
      <c r="G597" s="29"/>
      <c r="H597" s="136"/>
    </row>
    <row r="598" spans="1:8">
      <c r="A598" s="24"/>
      <c r="B598" s="25"/>
      <c r="C598" s="26"/>
      <c r="D598" s="1" t="str">
        <f>IF(C598="","",VLOOKUP(C598,'Nomenclature des comptes'!$B$4:$C$646,2))</f>
        <v/>
      </c>
      <c r="E598" s="73"/>
      <c r="F598" s="29"/>
      <c r="G598" s="29"/>
      <c r="H598" s="136"/>
    </row>
    <row r="599" spans="1:8">
      <c r="A599" s="24"/>
      <c r="B599" s="25"/>
      <c r="C599" s="26"/>
      <c r="D599" s="1" t="str">
        <f>IF(C599="","",VLOOKUP(C599,'Nomenclature des comptes'!$B$4:$C$646,2))</f>
        <v/>
      </c>
      <c r="E599" s="73"/>
      <c r="F599" s="29"/>
      <c r="G599" s="29"/>
      <c r="H599" s="136"/>
    </row>
    <row r="600" spans="1:8">
      <c r="A600" s="24"/>
      <c r="B600" s="27"/>
      <c r="C600" s="26"/>
      <c r="D600" s="1" t="str">
        <f>IF(C600="","",VLOOKUP(C600,'Nomenclature des comptes'!$B$4:$C$646,2))</f>
        <v/>
      </c>
      <c r="E600" s="73"/>
      <c r="F600" s="29"/>
      <c r="G600" s="29"/>
      <c r="H600" s="136"/>
    </row>
    <row r="601" spans="1:8">
      <c r="A601" s="24"/>
      <c r="B601" s="27"/>
      <c r="C601" s="26"/>
      <c r="D601" s="1" t="str">
        <f>IF(C601="","",VLOOKUP(C601,'Nomenclature des comptes'!$B$4:$C$646,2))</f>
        <v/>
      </c>
      <c r="E601" s="73"/>
      <c r="F601" s="29"/>
      <c r="G601" s="29"/>
      <c r="H601" s="136"/>
    </row>
    <row r="602" spans="1:8">
      <c r="A602" s="24"/>
      <c r="B602" s="25"/>
      <c r="C602" s="26"/>
      <c r="D602" s="1" t="str">
        <f>IF(C602="","",VLOOKUP(C602,'Nomenclature des comptes'!$B$4:$C$646,2))</f>
        <v/>
      </c>
      <c r="E602" s="73"/>
      <c r="F602" s="29"/>
      <c r="G602" s="29"/>
      <c r="H602" s="136"/>
    </row>
    <row r="603" spans="1:8">
      <c r="A603" s="24"/>
      <c r="B603" s="25"/>
      <c r="C603" s="26"/>
      <c r="D603" s="1" t="str">
        <f>IF(C603="","",VLOOKUP(C603,'Nomenclature des comptes'!$B$4:$C$646,2))</f>
        <v/>
      </c>
      <c r="E603" s="73"/>
      <c r="F603" s="29"/>
      <c r="G603" s="29"/>
      <c r="H603" s="136"/>
    </row>
    <row r="604" spans="1:8">
      <c r="A604" s="24"/>
      <c r="B604" s="25"/>
      <c r="C604" s="26"/>
      <c r="D604" s="1" t="str">
        <f>IF(C604="","",VLOOKUP(C604,'Nomenclature des comptes'!$B$4:$C$646,2))</f>
        <v/>
      </c>
      <c r="E604" s="73"/>
      <c r="F604" s="29"/>
      <c r="G604" s="29"/>
      <c r="H604" s="136"/>
    </row>
    <row r="605" spans="1:8">
      <c r="A605" s="24"/>
      <c r="B605" s="25"/>
      <c r="C605" s="26"/>
      <c r="D605" s="1" t="str">
        <f>IF(C605="","",VLOOKUP(C605,'Nomenclature des comptes'!$B$4:$C$646,2))</f>
        <v/>
      </c>
      <c r="E605" s="73"/>
      <c r="F605" s="29"/>
      <c r="G605" s="29"/>
      <c r="H605" s="136"/>
    </row>
    <row r="606" spans="1:8">
      <c r="A606" s="24"/>
      <c r="B606" s="25"/>
      <c r="C606" s="26"/>
      <c r="D606" s="1" t="str">
        <f>IF(C606="","",VLOOKUP(C606,'Nomenclature des comptes'!$B$4:$C$646,2))</f>
        <v/>
      </c>
      <c r="E606" s="73"/>
      <c r="F606" s="29"/>
      <c r="G606" s="29"/>
      <c r="H606" s="136"/>
    </row>
    <row r="607" spans="1:8">
      <c r="A607" s="24"/>
      <c r="B607" s="25"/>
      <c r="C607" s="26"/>
      <c r="D607" s="1" t="str">
        <f>IF(C607="","",VLOOKUP(C607,'Nomenclature des comptes'!$B$4:$C$646,2))</f>
        <v/>
      </c>
      <c r="E607" s="73"/>
      <c r="F607" s="29"/>
      <c r="G607" s="29"/>
      <c r="H607" s="136"/>
    </row>
    <row r="608" spans="1:8">
      <c r="A608" s="24"/>
      <c r="B608" s="25"/>
      <c r="C608" s="26"/>
      <c r="D608" s="1" t="str">
        <f>IF(C608="","",VLOOKUP(C608,'Nomenclature des comptes'!$B$4:$C$646,2))</f>
        <v/>
      </c>
      <c r="E608" s="73"/>
      <c r="F608" s="29"/>
      <c r="G608" s="29"/>
      <c r="H608" s="136"/>
    </row>
    <row r="609" spans="1:8">
      <c r="A609" s="24"/>
      <c r="B609" s="25"/>
      <c r="C609" s="26"/>
      <c r="D609" s="1" t="str">
        <f>IF(C609="","",VLOOKUP(C609,'Nomenclature des comptes'!$B$4:$C$646,2))</f>
        <v/>
      </c>
      <c r="E609" s="73"/>
      <c r="F609" s="29"/>
      <c r="G609" s="29"/>
      <c r="H609" s="136"/>
    </row>
    <row r="610" spans="1:8">
      <c r="A610" s="24"/>
      <c r="B610" s="25"/>
      <c r="C610" s="26"/>
      <c r="D610" s="1" t="str">
        <f>IF(C610="","",VLOOKUP(C610,'Nomenclature des comptes'!$B$4:$C$646,2))</f>
        <v/>
      </c>
      <c r="E610" s="73"/>
      <c r="F610" s="29"/>
      <c r="G610" s="29"/>
      <c r="H610" s="136"/>
    </row>
    <row r="611" spans="1:8">
      <c r="A611" s="24"/>
      <c r="B611" s="25"/>
      <c r="C611" s="26"/>
      <c r="D611" s="1" t="str">
        <f>IF(C611="","",VLOOKUP(C611,'Nomenclature des comptes'!$B$4:$C$646,2))</f>
        <v/>
      </c>
      <c r="E611" s="73"/>
      <c r="F611" s="29"/>
      <c r="G611" s="29"/>
      <c r="H611" s="136"/>
    </row>
    <row r="612" spans="1:8">
      <c r="A612" s="24"/>
      <c r="B612" s="25"/>
      <c r="C612" s="26"/>
      <c r="D612" s="1" t="str">
        <f>IF(C612="","",VLOOKUP(C612,'Nomenclature des comptes'!$B$4:$C$646,2))</f>
        <v/>
      </c>
      <c r="E612" s="73"/>
      <c r="F612" s="29"/>
      <c r="G612" s="29"/>
      <c r="H612" s="136"/>
    </row>
    <row r="613" spans="1:8">
      <c r="A613" s="24"/>
      <c r="B613" s="27"/>
      <c r="C613" s="26"/>
      <c r="D613" s="1" t="str">
        <f>IF(C613="","",VLOOKUP(C613,'Nomenclature des comptes'!$B$4:$C$646,2))</f>
        <v/>
      </c>
      <c r="E613" s="73"/>
      <c r="F613" s="29"/>
      <c r="G613" s="29"/>
      <c r="H613" s="136"/>
    </row>
    <row r="614" spans="1:8">
      <c r="A614" s="24"/>
      <c r="B614" s="27"/>
      <c r="C614" s="26"/>
      <c r="D614" s="1" t="str">
        <f>IF(C614="","",VLOOKUP(C614,'Nomenclature des comptes'!$B$4:$C$646,2))</f>
        <v/>
      </c>
      <c r="E614" s="73"/>
      <c r="F614" s="29"/>
      <c r="G614" s="29"/>
      <c r="H614" s="136"/>
    </row>
    <row r="615" spans="1:8">
      <c r="A615" s="24"/>
      <c r="B615" s="25"/>
      <c r="C615" s="26"/>
      <c r="D615" s="1" t="str">
        <f>IF(C615="","",VLOOKUP(C615,'Nomenclature des comptes'!$B$4:$C$646,2))</f>
        <v/>
      </c>
      <c r="E615" s="73"/>
      <c r="F615" s="29"/>
      <c r="G615" s="29"/>
      <c r="H615" s="136"/>
    </row>
    <row r="616" spans="1:8">
      <c r="A616" s="24"/>
      <c r="B616" s="25"/>
      <c r="C616" s="26"/>
      <c r="D616" s="1" t="str">
        <f>IF(C616="","",VLOOKUP(C616,'Nomenclature des comptes'!$B$4:$C$646,2))</f>
        <v/>
      </c>
      <c r="E616" s="73"/>
      <c r="F616" s="29"/>
      <c r="G616" s="29"/>
      <c r="H616" s="136"/>
    </row>
    <row r="617" spans="1:8">
      <c r="A617" s="24"/>
      <c r="B617" s="25"/>
      <c r="C617" s="26"/>
      <c r="D617" s="1" t="str">
        <f>IF(C617="","",VLOOKUP(C617,'Nomenclature des comptes'!$B$4:$C$646,2))</f>
        <v/>
      </c>
      <c r="E617" s="73"/>
      <c r="F617" s="29"/>
      <c r="G617" s="29"/>
      <c r="H617" s="136"/>
    </row>
    <row r="618" spans="1:8">
      <c r="A618" s="24"/>
      <c r="B618" s="25"/>
      <c r="C618" s="26"/>
      <c r="D618" s="1" t="str">
        <f>IF(C618="","",VLOOKUP(C618,'Nomenclature des comptes'!$B$4:$C$646,2))</f>
        <v/>
      </c>
      <c r="E618" s="73"/>
      <c r="F618" s="29"/>
      <c r="G618" s="29"/>
      <c r="H618" s="136"/>
    </row>
    <row r="619" spans="1:8">
      <c r="A619" s="24"/>
      <c r="B619" s="25"/>
      <c r="C619" s="26"/>
      <c r="D619" s="1" t="str">
        <f>IF(C619="","",VLOOKUP(C619,'Nomenclature des comptes'!$B$4:$C$646,2))</f>
        <v/>
      </c>
      <c r="E619" s="73"/>
      <c r="F619" s="29"/>
      <c r="G619" s="29"/>
      <c r="H619" s="136"/>
    </row>
    <row r="620" spans="1:8">
      <c r="A620" s="24"/>
      <c r="B620" s="25"/>
      <c r="C620" s="26"/>
      <c r="D620" s="1" t="str">
        <f>IF(C620="","",VLOOKUP(C620,'Nomenclature des comptes'!$B$4:$C$646,2))</f>
        <v/>
      </c>
      <c r="E620" s="73"/>
      <c r="F620" s="29"/>
      <c r="G620" s="29"/>
      <c r="H620" s="136"/>
    </row>
    <row r="621" spans="1:8">
      <c r="A621" s="24"/>
      <c r="B621" s="25"/>
      <c r="C621" s="26"/>
      <c r="D621" s="1" t="str">
        <f>IF(C621="","",VLOOKUP(C621,'Nomenclature des comptes'!$B$4:$C$646,2))</f>
        <v/>
      </c>
      <c r="E621" s="73"/>
      <c r="F621" s="29"/>
      <c r="G621" s="29"/>
      <c r="H621" s="136"/>
    </row>
    <row r="622" spans="1:8">
      <c r="A622" s="24"/>
      <c r="B622" s="25"/>
      <c r="C622" s="26"/>
      <c r="D622" s="1" t="str">
        <f>IF(C622="","",VLOOKUP(C622,'Nomenclature des comptes'!$B$4:$C$646,2))</f>
        <v/>
      </c>
      <c r="E622" s="73"/>
      <c r="F622" s="29"/>
      <c r="G622" s="29"/>
      <c r="H622" s="136"/>
    </row>
    <row r="623" spans="1:8">
      <c r="A623" s="24"/>
      <c r="B623" s="25"/>
      <c r="C623" s="26"/>
      <c r="D623" s="1" t="str">
        <f>IF(C623="","",VLOOKUP(C623,'Nomenclature des comptes'!$B$4:$C$646,2))</f>
        <v/>
      </c>
      <c r="E623" s="73"/>
      <c r="F623" s="29"/>
      <c r="G623" s="29"/>
      <c r="H623" s="136"/>
    </row>
    <row r="624" spans="1:8">
      <c r="A624" s="24"/>
      <c r="B624" s="25"/>
      <c r="C624" s="26"/>
      <c r="D624" s="1" t="str">
        <f>IF(C624="","",VLOOKUP(C624,'Nomenclature des comptes'!$B$4:$C$646,2))</f>
        <v/>
      </c>
      <c r="E624" s="73"/>
      <c r="F624" s="29"/>
      <c r="G624" s="29"/>
      <c r="H624" s="136"/>
    </row>
    <row r="625" spans="1:8">
      <c r="A625" s="24"/>
      <c r="B625" s="25"/>
      <c r="C625" s="26"/>
      <c r="D625" s="1" t="str">
        <f>IF(C625="","",VLOOKUP(C625,'Nomenclature des comptes'!$B$4:$C$646,2))</f>
        <v/>
      </c>
      <c r="E625" s="73"/>
      <c r="F625" s="29"/>
      <c r="G625" s="29"/>
      <c r="H625" s="136"/>
    </row>
    <row r="626" spans="1:8">
      <c r="A626" s="24"/>
      <c r="B626" s="25"/>
      <c r="C626" s="26"/>
      <c r="D626" s="1" t="str">
        <f>IF(C626="","",VLOOKUP(C626,'Nomenclature des comptes'!$B$4:$C$646,2))</f>
        <v/>
      </c>
      <c r="E626" s="73"/>
      <c r="F626" s="29"/>
      <c r="G626" s="29"/>
      <c r="H626" s="136"/>
    </row>
    <row r="627" spans="1:8">
      <c r="A627" s="24"/>
      <c r="B627" s="25"/>
      <c r="C627" s="26"/>
      <c r="D627" s="1" t="str">
        <f>IF(C627="","",VLOOKUP(C627,'Nomenclature des comptes'!$B$4:$C$646,2))</f>
        <v/>
      </c>
      <c r="E627" s="73"/>
      <c r="F627" s="29"/>
      <c r="G627" s="29"/>
      <c r="H627" s="136"/>
    </row>
    <row r="628" spans="1:8">
      <c r="A628" s="24"/>
      <c r="B628" s="25"/>
      <c r="C628" s="26"/>
      <c r="D628" s="1" t="str">
        <f>IF(C628="","",VLOOKUP(C628,'Nomenclature des comptes'!$B$4:$C$646,2))</f>
        <v/>
      </c>
      <c r="E628" s="73"/>
      <c r="F628" s="29"/>
      <c r="G628" s="29"/>
      <c r="H628" s="136"/>
    </row>
    <row r="629" spans="1:8">
      <c r="A629" s="24"/>
      <c r="B629" s="25"/>
      <c r="C629" s="26"/>
      <c r="D629" s="1" t="str">
        <f>IF(C629="","",VLOOKUP(C629,'Nomenclature des comptes'!$B$4:$C$646,2))</f>
        <v/>
      </c>
      <c r="E629" s="73"/>
      <c r="F629" s="29"/>
      <c r="G629" s="29"/>
      <c r="H629" s="136"/>
    </row>
    <row r="630" spans="1:8">
      <c r="A630" s="24"/>
      <c r="B630" s="25"/>
      <c r="C630" s="26"/>
      <c r="D630" s="1" t="str">
        <f>IF(C630="","",VLOOKUP(C630,'Nomenclature des comptes'!$B$4:$C$646,2))</f>
        <v/>
      </c>
      <c r="E630" s="73"/>
      <c r="F630" s="29"/>
      <c r="G630" s="29"/>
      <c r="H630" s="136"/>
    </row>
    <row r="631" spans="1:8">
      <c r="A631" s="24"/>
      <c r="B631" s="25"/>
      <c r="C631" s="26"/>
      <c r="D631" s="1" t="str">
        <f>IF(C631="","",VLOOKUP(C631,'Nomenclature des comptes'!$B$4:$C$646,2))</f>
        <v/>
      </c>
      <c r="E631" s="73"/>
      <c r="F631" s="29"/>
      <c r="G631" s="29"/>
      <c r="H631" s="136"/>
    </row>
    <row r="632" spans="1:8">
      <c r="A632" s="24"/>
      <c r="B632" s="25"/>
      <c r="C632" s="26"/>
      <c r="D632" s="1" t="str">
        <f>IF(C632="","",VLOOKUP(C632,'Nomenclature des comptes'!$B$4:$C$646,2))</f>
        <v/>
      </c>
      <c r="E632" s="73"/>
      <c r="F632" s="29"/>
      <c r="G632" s="29"/>
      <c r="H632" s="136"/>
    </row>
    <row r="633" spans="1:8">
      <c r="A633" s="24"/>
      <c r="B633" s="25"/>
      <c r="C633" s="26"/>
      <c r="D633" s="1" t="str">
        <f>IF(C633="","",VLOOKUP(C633,'Nomenclature des comptes'!$B$4:$C$646,2))</f>
        <v/>
      </c>
      <c r="E633" s="73"/>
      <c r="F633" s="29"/>
      <c r="G633" s="29"/>
      <c r="H633" s="136"/>
    </row>
    <row r="634" spans="1:8">
      <c r="A634" s="24"/>
      <c r="B634" s="25"/>
      <c r="C634" s="26"/>
      <c r="D634" s="1" t="str">
        <f>IF(C634="","",VLOOKUP(C634,'Nomenclature des comptes'!$B$4:$C$646,2))</f>
        <v/>
      </c>
      <c r="E634" s="73"/>
      <c r="F634" s="29"/>
      <c r="G634" s="29"/>
      <c r="H634" s="136"/>
    </row>
    <row r="635" spans="1:8">
      <c r="A635" s="24"/>
      <c r="B635" s="25"/>
      <c r="C635" s="26"/>
      <c r="D635" s="1" t="str">
        <f>IF(C635="","",VLOOKUP(C635,'Nomenclature des comptes'!$B$4:$C$646,2))</f>
        <v/>
      </c>
      <c r="E635" s="73"/>
      <c r="F635" s="29"/>
      <c r="G635" s="29"/>
      <c r="H635" s="136"/>
    </row>
    <row r="636" spans="1:8">
      <c r="A636" s="24"/>
      <c r="B636" s="25"/>
      <c r="C636" s="26"/>
      <c r="D636" s="1" t="str">
        <f>IF(C636="","",VLOOKUP(C636,'Nomenclature des comptes'!$B$4:$C$646,2))</f>
        <v/>
      </c>
      <c r="E636" s="73"/>
      <c r="F636" s="29"/>
      <c r="G636" s="29"/>
      <c r="H636" s="136"/>
    </row>
    <row r="637" spans="1:8">
      <c r="A637" s="24"/>
      <c r="B637" s="25"/>
      <c r="C637" s="26"/>
      <c r="D637" s="1" t="str">
        <f>IF(C637="","",VLOOKUP(C637,'Nomenclature des comptes'!$B$4:$C$646,2))</f>
        <v/>
      </c>
      <c r="E637" s="73"/>
      <c r="F637" s="29"/>
      <c r="G637" s="29"/>
      <c r="H637" s="136"/>
    </row>
    <row r="638" spans="1:8">
      <c r="A638" s="24"/>
      <c r="B638" s="25"/>
      <c r="C638" s="26"/>
      <c r="D638" s="1" t="str">
        <f>IF(C638="","",VLOOKUP(C638,'Nomenclature des comptes'!$B$4:$C$646,2))</f>
        <v/>
      </c>
      <c r="E638" s="73"/>
      <c r="F638" s="29"/>
      <c r="G638" s="29"/>
      <c r="H638" s="136"/>
    </row>
    <row r="639" spans="1:8">
      <c r="A639" s="24"/>
      <c r="B639" s="25"/>
      <c r="C639" s="26"/>
      <c r="D639" s="1" t="str">
        <f>IF(C639="","",VLOOKUP(C639,'Nomenclature des comptes'!$B$4:$C$646,2))</f>
        <v/>
      </c>
      <c r="E639" s="73"/>
      <c r="F639" s="29"/>
      <c r="G639" s="29"/>
      <c r="H639" s="136"/>
    </row>
    <row r="640" spans="1:8">
      <c r="A640" s="24"/>
      <c r="B640" s="25"/>
      <c r="C640" s="26"/>
      <c r="D640" s="1" t="str">
        <f>IF(C640="","",VLOOKUP(C640,'Nomenclature des comptes'!$B$4:$C$646,2))</f>
        <v/>
      </c>
      <c r="E640" s="73"/>
      <c r="F640" s="29"/>
      <c r="G640" s="29"/>
      <c r="H640" s="136"/>
    </row>
    <row r="641" spans="1:10">
      <c r="A641" s="24"/>
      <c r="B641" s="25"/>
      <c r="C641" s="26"/>
      <c r="D641" s="1" t="str">
        <f>IF(C641="","",VLOOKUP(C641,'Nomenclature des comptes'!$B$4:$C$646,2))</f>
        <v/>
      </c>
      <c r="E641" s="73"/>
      <c r="F641" s="29"/>
      <c r="G641" s="29"/>
      <c r="H641" s="136"/>
    </row>
    <row r="642" spans="1:10">
      <c r="A642" s="24"/>
      <c r="B642" s="25"/>
      <c r="C642" s="26"/>
      <c r="D642" s="1" t="str">
        <f>IF(C642="","",VLOOKUP(C642,'Nomenclature des comptes'!$B$4:$C$646,2))</f>
        <v/>
      </c>
      <c r="E642" s="73"/>
      <c r="F642" s="29"/>
      <c r="G642" s="29"/>
      <c r="H642" s="136"/>
    </row>
    <row r="643" spans="1:10">
      <c r="A643" s="24"/>
      <c r="B643" s="25"/>
      <c r="C643" s="26"/>
      <c r="D643" s="1" t="str">
        <f>IF(C643="","",VLOOKUP(C643,'Nomenclature des comptes'!$B$4:$C$646,2))</f>
        <v/>
      </c>
      <c r="E643" s="73"/>
      <c r="F643" s="29"/>
      <c r="G643" s="29"/>
      <c r="H643" s="136"/>
    </row>
    <row r="644" spans="1:10">
      <c r="A644" s="24"/>
      <c r="B644" s="25"/>
      <c r="C644" s="26"/>
      <c r="D644" s="1" t="str">
        <f>IF(C644="","",VLOOKUP(C644,'Nomenclature des comptes'!$B$4:$C$646,2))</f>
        <v/>
      </c>
      <c r="E644" s="73"/>
      <c r="F644" s="29"/>
      <c r="G644" s="29"/>
      <c r="H644" s="136"/>
    </row>
    <row r="645" spans="1:10">
      <c r="A645" s="24"/>
      <c r="B645" s="25"/>
      <c r="C645" s="26"/>
      <c r="D645" s="1" t="str">
        <f>IF(C645="","",VLOOKUP(C645,'Nomenclature des comptes'!$B$4:$C$646,2))</f>
        <v/>
      </c>
      <c r="E645" s="73"/>
      <c r="F645" s="29"/>
      <c r="G645" s="29"/>
      <c r="H645" s="136"/>
    </row>
    <row r="646" spans="1:10">
      <c r="A646" s="24"/>
      <c r="B646" s="25"/>
      <c r="C646" s="26"/>
      <c r="D646" s="1" t="str">
        <f>IF(C646="","",VLOOKUP(C646,'Nomenclature des comptes'!$B$4:$C$646,2))</f>
        <v/>
      </c>
      <c r="E646" s="73"/>
      <c r="F646" s="29"/>
      <c r="G646" s="29"/>
      <c r="H646" s="136"/>
    </row>
    <row r="647" spans="1:10">
      <c r="A647" s="24"/>
      <c r="B647" s="25"/>
      <c r="C647" s="26"/>
      <c r="D647" s="1" t="str">
        <f>IF(C647="","",VLOOKUP(C647,'Nomenclature des comptes'!$B$4:$C$646,2))</f>
        <v/>
      </c>
      <c r="E647" s="73"/>
      <c r="F647" s="29"/>
      <c r="G647" s="29"/>
      <c r="H647" s="136"/>
    </row>
    <row r="648" spans="1:10">
      <c r="A648" s="24"/>
      <c r="B648" s="25"/>
      <c r="C648" s="26"/>
      <c r="D648" s="1" t="str">
        <f>IF(C648="","",VLOOKUP(C648,'Nomenclature des comptes'!$B$4:$C$646,2))</f>
        <v/>
      </c>
      <c r="E648" s="73"/>
      <c r="F648" s="29"/>
      <c r="G648" s="29"/>
      <c r="H648" s="136"/>
    </row>
    <row r="649" spans="1:10">
      <c r="A649" s="24"/>
      <c r="B649" s="25"/>
      <c r="C649" s="26"/>
      <c r="D649" s="1" t="str">
        <f>IF(C649="","",VLOOKUP(C649,'Nomenclature des comptes'!$B$4:$C$646,2))</f>
        <v/>
      </c>
      <c r="E649" s="73"/>
      <c r="F649" s="29"/>
      <c r="G649" s="29"/>
      <c r="H649" s="136"/>
    </row>
    <row r="650" spans="1:10">
      <c r="A650" s="24"/>
      <c r="B650" s="25"/>
      <c r="C650" s="26"/>
      <c r="D650" s="1" t="str">
        <f>IF(C650="","",VLOOKUP(C650,'Nomenclature des comptes'!$B$4:$C$646,2))</f>
        <v/>
      </c>
      <c r="E650" s="73"/>
      <c r="F650" s="29"/>
      <c r="G650" s="29"/>
      <c r="H650" s="136"/>
    </row>
    <row r="651" spans="1:10">
      <c r="A651" s="24"/>
      <c r="B651" s="25"/>
      <c r="C651" s="26"/>
      <c r="D651" s="1" t="str">
        <f>IF(C651="","",VLOOKUP(C651,'Nomenclature des comptes'!$B$4:$C$646,2))</f>
        <v/>
      </c>
      <c r="E651" s="73"/>
      <c r="F651" s="29"/>
      <c r="G651" s="29"/>
      <c r="H651" s="136"/>
    </row>
    <row r="652" spans="1:10">
      <c r="A652" s="24"/>
      <c r="B652" s="25"/>
      <c r="C652" s="26"/>
      <c r="D652" s="1" t="str">
        <f>IF(C652="","",VLOOKUP(C652,'Nomenclature des comptes'!$B$4:$C$646,2))</f>
        <v/>
      </c>
      <c r="E652" s="73"/>
      <c r="F652" s="29"/>
      <c r="G652" s="29"/>
      <c r="H652" s="136"/>
    </row>
    <row r="653" spans="1:10">
      <c r="A653" s="24"/>
      <c r="B653" s="25"/>
      <c r="C653" s="26"/>
      <c r="D653" s="1" t="str">
        <f>IF(C653="","",VLOOKUP(C653,'Nomenclature des comptes'!$B$4:$C$646,2))</f>
        <v/>
      </c>
      <c r="E653" s="73"/>
      <c r="F653" s="29"/>
      <c r="G653" s="29"/>
      <c r="H653" s="136"/>
    </row>
    <row r="654" spans="1:10">
      <c r="A654" s="24"/>
      <c r="B654" s="25"/>
      <c r="C654" s="26"/>
      <c r="D654" s="1" t="str">
        <f>IF(C654="","",VLOOKUP(C654,'Nomenclature des comptes'!$B$4:$C$646,2))</f>
        <v/>
      </c>
      <c r="E654" s="73"/>
      <c r="F654" s="29"/>
      <c r="G654" s="29"/>
      <c r="H654" s="136"/>
    </row>
    <row r="655" spans="1:10">
      <c r="A655" s="24"/>
      <c r="B655" s="25"/>
      <c r="C655" s="26"/>
      <c r="D655" s="1" t="str">
        <f>IF(C655="","",VLOOKUP(C655,'Nomenclature des comptes'!$B$4:$C$646,2))</f>
        <v/>
      </c>
      <c r="E655" s="73"/>
      <c r="F655" s="29"/>
      <c r="G655" s="29"/>
      <c r="H655" s="136"/>
    </row>
    <row r="656" spans="1:10">
      <c r="A656" s="24"/>
      <c r="B656" s="25"/>
      <c r="C656" s="26"/>
      <c r="D656" s="1" t="str">
        <f>IF(C656="","",VLOOKUP(C656,'Nomenclature des comptes'!$B$4:$C$646,2))</f>
        <v/>
      </c>
      <c r="E656" s="73"/>
      <c r="F656" s="29"/>
      <c r="G656" s="29"/>
      <c r="H656" s="136"/>
      <c r="J656" s="20"/>
    </row>
    <row r="657" spans="1:10">
      <c r="A657" s="24"/>
      <c r="B657" s="25"/>
      <c r="C657" s="26"/>
      <c r="D657" s="1" t="str">
        <f>IF(C657="","",VLOOKUP(C657,'Nomenclature des comptes'!$B$4:$C$646,2))</f>
        <v/>
      </c>
      <c r="E657" s="73"/>
      <c r="F657" s="29"/>
      <c r="G657" s="29"/>
      <c r="H657" s="136"/>
    </row>
    <row r="658" spans="1:10">
      <c r="A658" s="24"/>
      <c r="B658" s="25"/>
      <c r="C658" s="26"/>
      <c r="D658" s="1" t="str">
        <f>IF(C658="","",VLOOKUP(C658,'Nomenclature des comptes'!$B$4:$C$646,2))</f>
        <v/>
      </c>
      <c r="E658" s="73"/>
      <c r="F658" s="29"/>
      <c r="G658" s="29"/>
      <c r="H658" s="136"/>
      <c r="J658" s="20"/>
    </row>
    <row r="659" spans="1:10">
      <c r="A659" s="24"/>
      <c r="B659" s="25"/>
      <c r="C659" s="26"/>
      <c r="D659" s="1" t="str">
        <f>IF(C659="","",VLOOKUP(C659,'Nomenclature des comptes'!$B$4:$C$646,2))</f>
        <v/>
      </c>
      <c r="E659" s="73"/>
      <c r="F659" s="29"/>
      <c r="G659" s="29"/>
      <c r="H659" s="136"/>
    </row>
    <row r="660" spans="1:10">
      <c r="A660" s="24"/>
      <c r="B660" s="25"/>
      <c r="C660" s="26"/>
      <c r="D660" s="1" t="str">
        <f>IF(C660="","",VLOOKUP(C660,'Nomenclature des comptes'!$B$4:$C$646,2))</f>
        <v/>
      </c>
      <c r="E660" s="73"/>
      <c r="F660" s="29"/>
      <c r="G660" s="29"/>
      <c r="H660" s="136"/>
    </row>
    <row r="661" spans="1:10">
      <c r="A661" s="24"/>
      <c r="B661" s="25"/>
      <c r="C661" s="26"/>
      <c r="D661" s="1" t="str">
        <f>IF(C661="","",VLOOKUP(C661,'Nomenclature des comptes'!$B$4:$C$646,2))</f>
        <v/>
      </c>
      <c r="E661" s="73"/>
      <c r="F661" s="29"/>
      <c r="G661" s="29"/>
      <c r="H661" s="136"/>
    </row>
    <row r="662" spans="1:10">
      <c r="A662" s="24"/>
      <c r="B662" s="25"/>
      <c r="C662" s="26"/>
      <c r="D662" s="1" t="str">
        <f>IF(C662="","",VLOOKUP(C662,'Nomenclature des comptes'!$B$4:$C$646,2))</f>
        <v/>
      </c>
      <c r="E662" s="73"/>
      <c r="F662" s="29"/>
      <c r="G662" s="29"/>
      <c r="H662" s="136"/>
    </row>
    <row r="663" spans="1:10">
      <c r="A663" s="24"/>
      <c r="B663" s="25"/>
      <c r="C663" s="26"/>
      <c r="D663" s="1" t="str">
        <f>IF(C663="","",VLOOKUP(C663,'Nomenclature des comptes'!$B$4:$C$646,2))</f>
        <v/>
      </c>
      <c r="E663" s="73"/>
      <c r="F663" s="29"/>
      <c r="G663" s="29"/>
      <c r="H663" s="136"/>
    </row>
    <row r="664" spans="1:10">
      <c r="A664" s="24"/>
      <c r="B664" s="25"/>
      <c r="C664" s="26"/>
      <c r="D664" s="1" t="str">
        <f>IF(C664="","",VLOOKUP(C664,'Nomenclature des comptes'!$B$4:$C$646,2))</f>
        <v/>
      </c>
      <c r="E664" s="73"/>
      <c r="F664" s="29"/>
      <c r="G664" s="29"/>
      <c r="H664" s="136"/>
    </row>
    <row r="665" spans="1:10">
      <c r="A665" s="24"/>
      <c r="B665" s="25"/>
      <c r="C665" s="26"/>
      <c r="D665" s="1" t="str">
        <f>IF(C665="","",VLOOKUP(C665,'Nomenclature des comptes'!$B$4:$C$646,2))</f>
        <v/>
      </c>
      <c r="E665" s="73"/>
      <c r="F665" s="29"/>
      <c r="G665" s="29"/>
      <c r="H665" s="136"/>
    </row>
    <row r="666" spans="1:10">
      <c r="A666" s="24"/>
      <c r="B666" s="25"/>
      <c r="C666" s="26"/>
      <c r="D666" s="1" t="str">
        <f>IF(C666="","",VLOOKUP(C666,'Nomenclature des comptes'!$B$4:$C$646,2))</f>
        <v/>
      </c>
      <c r="E666" s="73"/>
      <c r="F666" s="29"/>
      <c r="G666" s="29"/>
      <c r="H666" s="136"/>
    </row>
    <row r="667" spans="1:10">
      <c r="A667" s="24"/>
      <c r="B667" s="25"/>
      <c r="C667" s="26"/>
      <c r="D667" s="1" t="str">
        <f>IF(C667="","",VLOOKUP(C667,'Nomenclature des comptes'!$B$4:$C$646,2))</f>
        <v/>
      </c>
      <c r="E667" s="73"/>
      <c r="F667" s="29"/>
      <c r="G667" s="29"/>
      <c r="H667" s="136"/>
    </row>
    <row r="668" spans="1:10">
      <c r="A668" s="24"/>
      <c r="B668" s="25"/>
      <c r="C668" s="26"/>
      <c r="D668" s="1" t="str">
        <f>IF(C668="","",VLOOKUP(C668,'Nomenclature des comptes'!$B$4:$C$646,2))</f>
        <v/>
      </c>
      <c r="E668" s="73"/>
      <c r="F668" s="29"/>
      <c r="G668" s="29"/>
      <c r="H668" s="136"/>
    </row>
    <row r="669" spans="1:10">
      <c r="A669" s="24"/>
      <c r="B669" s="25"/>
      <c r="C669" s="26"/>
      <c r="D669" s="1" t="str">
        <f>IF(C669="","",VLOOKUP(C669,'Nomenclature des comptes'!$B$4:$C$646,2))</f>
        <v/>
      </c>
      <c r="E669" s="73"/>
      <c r="F669" s="29"/>
      <c r="G669" s="29"/>
      <c r="H669" s="136"/>
    </row>
    <row r="670" spans="1:10">
      <c r="A670" s="24"/>
      <c r="B670" s="25"/>
      <c r="C670" s="26"/>
      <c r="D670" s="1" t="str">
        <f>IF(C670="","",VLOOKUP(C670,'Nomenclature des comptes'!$B$4:$C$646,2))</f>
        <v/>
      </c>
      <c r="E670" s="73"/>
      <c r="F670" s="29"/>
      <c r="G670" s="29"/>
      <c r="H670" s="136"/>
    </row>
    <row r="671" spans="1:10">
      <c r="A671" s="24"/>
      <c r="B671" s="25"/>
      <c r="C671" s="26"/>
      <c r="D671" s="1" t="str">
        <f>IF(C671="","",VLOOKUP(C671,'Nomenclature des comptes'!$B$4:$C$646,2))</f>
        <v/>
      </c>
      <c r="E671" s="73"/>
      <c r="F671" s="29"/>
      <c r="G671" s="29"/>
      <c r="H671" s="136"/>
    </row>
    <row r="672" spans="1:10">
      <c r="A672" s="24"/>
      <c r="B672" s="25"/>
      <c r="C672" s="26"/>
      <c r="D672" s="1" t="str">
        <f>IF(C672="","",VLOOKUP(C672,'Nomenclature des comptes'!$B$4:$C$646,2))</f>
        <v/>
      </c>
      <c r="E672" s="73"/>
      <c r="F672" s="29"/>
      <c r="G672" s="29"/>
      <c r="H672" s="136"/>
    </row>
    <row r="673" spans="1:8">
      <c r="A673" s="24"/>
      <c r="B673" s="25"/>
      <c r="C673" s="26"/>
      <c r="D673" s="1" t="str">
        <f>IF(C673="","",VLOOKUP(C673,'Nomenclature des comptes'!$B$4:$C$646,2))</f>
        <v/>
      </c>
      <c r="E673" s="73"/>
      <c r="F673" s="29"/>
      <c r="G673" s="29"/>
      <c r="H673" s="136"/>
    </row>
    <row r="674" spans="1:8">
      <c r="A674" s="24"/>
      <c r="B674" s="25"/>
      <c r="C674" s="26"/>
      <c r="D674" s="1" t="str">
        <f>IF(C674="","",VLOOKUP(C674,'Nomenclature des comptes'!$B$4:$C$646,2))</f>
        <v/>
      </c>
      <c r="E674" s="73"/>
      <c r="F674" s="29"/>
      <c r="G674" s="29"/>
      <c r="H674" s="136"/>
    </row>
    <row r="675" spans="1:8">
      <c r="A675" s="24"/>
      <c r="B675" s="25"/>
      <c r="C675" s="26"/>
      <c r="D675" s="1" t="str">
        <f>IF(C675="","",VLOOKUP(C675,'Nomenclature des comptes'!$B$4:$C$646,2))</f>
        <v/>
      </c>
      <c r="E675" s="73"/>
      <c r="F675" s="29"/>
      <c r="G675" s="29"/>
      <c r="H675" s="136"/>
    </row>
    <row r="676" spans="1:8">
      <c r="A676" s="24"/>
      <c r="B676" s="25"/>
      <c r="C676" s="26"/>
      <c r="D676" s="1" t="str">
        <f>IF(C676="","",VLOOKUP(C676,'Nomenclature des comptes'!$B$4:$C$646,2))</f>
        <v/>
      </c>
      <c r="E676" s="73"/>
      <c r="F676" s="29"/>
      <c r="G676" s="29"/>
      <c r="H676" s="136"/>
    </row>
    <row r="677" spans="1:8">
      <c r="A677" s="24"/>
      <c r="B677" s="25"/>
      <c r="C677" s="26"/>
      <c r="D677" s="1" t="str">
        <f>IF(C677="","",VLOOKUP(C677,'Nomenclature des comptes'!$B$4:$C$646,2))</f>
        <v/>
      </c>
      <c r="E677" s="73"/>
      <c r="F677" s="29"/>
      <c r="G677" s="29"/>
      <c r="H677" s="136"/>
    </row>
    <row r="678" spans="1:8">
      <c r="A678" s="24"/>
      <c r="B678" s="25"/>
      <c r="C678" s="26"/>
      <c r="D678" s="1" t="str">
        <f>IF(C678="","",VLOOKUP(C678,'Nomenclature des comptes'!$B$4:$C$646,2))</f>
        <v/>
      </c>
      <c r="E678" s="73"/>
      <c r="F678" s="29"/>
      <c r="G678" s="29"/>
      <c r="H678" s="136"/>
    </row>
    <row r="679" spans="1:8">
      <c r="A679" s="24"/>
      <c r="B679" s="25"/>
      <c r="C679" s="26"/>
      <c r="D679" s="1" t="str">
        <f>IF(C679="","",VLOOKUP(C679,'Nomenclature des comptes'!$B$4:$C$646,2))</f>
        <v/>
      </c>
      <c r="E679" s="73"/>
      <c r="F679" s="29"/>
      <c r="G679" s="29"/>
      <c r="H679" s="136"/>
    </row>
    <row r="680" spans="1:8">
      <c r="A680" s="24"/>
      <c r="B680" s="25"/>
      <c r="C680" s="26"/>
      <c r="D680" s="1" t="str">
        <f>IF(C680="","",VLOOKUP(C680,'Nomenclature des comptes'!$B$4:$C$646,2))</f>
        <v/>
      </c>
      <c r="E680" s="73"/>
      <c r="F680" s="29"/>
      <c r="G680" s="29"/>
      <c r="H680" s="136"/>
    </row>
    <row r="681" spans="1:8">
      <c r="A681" s="24"/>
      <c r="B681" s="25"/>
      <c r="C681" s="26"/>
      <c r="D681" s="1" t="str">
        <f>IF(C681="","",VLOOKUP(C681,'Nomenclature des comptes'!$B$4:$C$646,2))</f>
        <v/>
      </c>
      <c r="E681" s="73"/>
      <c r="F681" s="29"/>
      <c r="G681" s="29"/>
      <c r="H681" s="136"/>
    </row>
    <row r="682" spans="1:8">
      <c r="A682" s="24"/>
      <c r="B682" s="25"/>
      <c r="C682" s="26"/>
      <c r="D682" s="1" t="str">
        <f>IF(C682="","",VLOOKUP(C682,'Nomenclature des comptes'!$B$4:$C$646,2))</f>
        <v/>
      </c>
      <c r="E682" s="73"/>
      <c r="F682" s="29"/>
      <c r="G682" s="29"/>
      <c r="H682" s="136"/>
    </row>
    <row r="683" spans="1:8">
      <c r="A683" s="24"/>
      <c r="B683" s="25"/>
      <c r="C683" s="26"/>
      <c r="D683" s="1" t="str">
        <f>IF(C683="","",VLOOKUP(C683,'Nomenclature des comptes'!$B$4:$C$646,2))</f>
        <v/>
      </c>
      <c r="E683" s="73"/>
      <c r="F683" s="29"/>
      <c r="G683" s="29"/>
      <c r="H683" s="136"/>
    </row>
    <row r="684" spans="1:8">
      <c r="A684" s="24"/>
      <c r="B684" s="25"/>
      <c r="C684" s="26"/>
      <c r="D684" s="1" t="str">
        <f>IF(C684="","",VLOOKUP(C684,'Nomenclature des comptes'!$B$4:$C$646,2))</f>
        <v/>
      </c>
      <c r="E684" s="73"/>
      <c r="F684" s="29"/>
      <c r="G684" s="29"/>
      <c r="H684" s="136"/>
    </row>
    <row r="685" spans="1:8">
      <c r="A685" s="24"/>
      <c r="B685" s="25"/>
      <c r="C685" s="26"/>
      <c r="D685" s="1" t="str">
        <f>IF(C685="","",VLOOKUP(C685,'Nomenclature des comptes'!$B$4:$C$646,2))</f>
        <v/>
      </c>
      <c r="E685" s="73"/>
      <c r="F685" s="29"/>
      <c r="G685" s="29"/>
      <c r="H685" s="136"/>
    </row>
    <row r="686" spans="1:8">
      <c r="A686" s="24"/>
      <c r="B686" s="25"/>
      <c r="C686" s="26"/>
      <c r="D686" s="1" t="str">
        <f>IF(C686="","",VLOOKUP(C686,'Nomenclature des comptes'!$B$4:$C$646,2))</f>
        <v/>
      </c>
      <c r="E686" s="73"/>
      <c r="F686" s="29"/>
      <c r="G686" s="29"/>
      <c r="H686" s="136"/>
    </row>
    <row r="687" spans="1:8">
      <c r="A687" s="24"/>
      <c r="B687" s="25"/>
      <c r="C687" s="26"/>
      <c r="D687" s="1" t="str">
        <f>IF(C687="","",VLOOKUP(C687,'Nomenclature des comptes'!$B$4:$C$646,2))</f>
        <v/>
      </c>
      <c r="E687" s="73"/>
      <c r="F687" s="29"/>
      <c r="G687" s="29"/>
      <c r="H687" s="136"/>
    </row>
    <row r="688" spans="1:8">
      <c r="A688" s="24"/>
      <c r="B688" s="25"/>
      <c r="C688" s="26"/>
      <c r="D688" s="1" t="str">
        <f>IF(C688="","",VLOOKUP(C688,'Nomenclature des comptes'!$B$4:$C$646,2))</f>
        <v/>
      </c>
      <c r="E688" s="73"/>
      <c r="F688" s="29"/>
      <c r="G688" s="29"/>
      <c r="H688" s="136"/>
    </row>
    <row r="689" spans="1:8">
      <c r="A689" s="24"/>
      <c r="B689" s="25"/>
      <c r="C689" s="26"/>
      <c r="D689" s="1" t="str">
        <f>IF(C689="","",VLOOKUP(C689,'Nomenclature des comptes'!$B$4:$C$646,2))</f>
        <v/>
      </c>
      <c r="E689" s="73"/>
      <c r="F689" s="29"/>
      <c r="G689" s="29"/>
      <c r="H689" s="136"/>
    </row>
    <row r="690" spans="1:8">
      <c r="A690" s="24"/>
      <c r="B690" s="25"/>
      <c r="C690" s="26"/>
      <c r="D690" s="1" t="str">
        <f>IF(C690="","",VLOOKUP(C690,'Nomenclature des comptes'!$B$4:$C$646,2))</f>
        <v/>
      </c>
      <c r="E690" s="73"/>
      <c r="F690" s="29"/>
      <c r="G690" s="29"/>
      <c r="H690" s="136"/>
    </row>
    <row r="691" spans="1:8">
      <c r="A691" s="24"/>
      <c r="B691" s="25"/>
      <c r="C691" s="26"/>
      <c r="D691" s="1" t="str">
        <f>IF(C691="","",VLOOKUP(C691,'Nomenclature des comptes'!$B$4:$C$646,2))</f>
        <v/>
      </c>
      <c r="E691" s="73"/>
      <c r="F691" s="29"/>
      <c r="G691" s="29"/>
      <c r="H691" s="136"/>
    </row>
    <row r="692" spans="1:8">
      <c r="A692" s="24"/>
      <c r="B692" s="25"/>
      <c r="C692" s="26"/>
      <c r="D692" s="1" t="str">
        <f>IF(C692="","",VLOOKUP(C692,'Nomenclature des comptes'!$B$4:$C$646,2))</f>
        <v/>
      </c>
      <c r="E692" s="73"/>
      <c r="F692" s="29"/>
      <c r="G692" s="29"/>
      <c r="H692" s="136"/>
    </row>
    <row r="693" spans="1:8">
      <c r="A693" s="24"/>
      <c r="B693" s="25"/>
      <c r="C693" s="26"/>
      <c r="D693" s="1" t="str">
        <f>IF(C693="","",VLOOKUP(C693,'Nomenclature des comptes'!$B$4:$C$646,2))</f>
        <v/>
      </c>
      <c r="E693" s="73"/>
      <c r="F693" s="29"/>
      <c r="G693" s="29"/>
      <c r="H693" s="136"/>
    </row>
    <row r="694" spans="1:8">
      <c r="A694" s="24"/>
      <c r="B694" s="25"/>
      <c r="C694" s="26"/>
      <c r="D694" s="1" t="str">
        <f>IF(C694="","",VLOOKUP(C694,'Nomenclature des comptes'!$B$4:$C$646,2))</f>
        <v/>
      </c>
      <c r="E694" s="73"/>
      <c r="F694" s="29"/>
      <c r="G694" s="29"/>
      <c r="H694" s="136"/>
    </row>
    <row r="695" spans="1:8">
      <c r="A695" s="24"/>
      <c r="B695" s="25"/>
      <c r="C695" s="26"/>
      <c r="D695" s="1" t="str">
        <f>IF(C695="","",VLOOKUP(C695,'Nomenclature des comptes'!$B$4:$C$646,2))</f>
        <v/>
      </c>
      <c r="E695" s="73"/>
      <c r="F695" s="29"/>
      <c r="G695" s="29"/>
      <c r="H695" s="136"/>
    </row>
    <row r="696" spans="1:8">
      <c r="A696" s="24"/>
      <c r="B696" s="25"/>
      <c r="C696" s="26"/>
      <c r="D696" s="1" t="str">
        <f>IF(C696="","",VLOOKUP(C696,'Nomenclature des comptes'!$B$4:$C$646,2))</f>
        <v/>
      </c>
      <c r="E696" s="73"/>
      <c r="F696" s="29"/>
      <c r="G696" s="29"/>
      <c r="H696" s="136"/>
    </row>
    <row r="697" spans="1:8">
      <c r="A697" s="24"/>
      <c r="B697" s="25"/>
      <c r="C697" s="26"/>
      <c r="D697" s="1" t="str">
        <f>IF(C697="","",VLOOKUP(C697,'Nomenclature des comptes'!$B$4:$C$646,2))</f>
        <v/>
      </c>
      <c r="E697" s="73"/>
      <c r="F697" s="29"/>
      <c r="G697" s="29"/>
      <c r="H697" s="136"/>
    </row>
    <row r="698" spans="1:8">
      <c r="A698" s="24"/>
      <c r="B698" s="25"/>
      <c r="C698" s="26"/>
      <c r="D698" s="1" t="str">
        <f>IF(C698="","",VLOOKUP(C698,'Nomenclature des comptes'!$B$4:$C$646,2))</f>
        <v/>
      </c>
      <c r="E698" s="73"/>
      <c r="F698" s="29"/>
      <c r="G698" s="29"/>
      <c r="H698" s="136"/>
    </row>
    <row r="699" spans="1:8">
      <c r="A699" s="24"/>
      <c r="B699" s="25"/>
      <c r="C699" s="26"/>
      <c r="D699" s="1" t="str">
        <f>IF(C699="","",VLOOKUP(C699,'Nomenclature des comptes'!$B$4:$C$646,2))</f>
        <v/>
      </c>
      <c r="E699" s="73"/>
      <c r="F699" s="29"/>
      <c r="G699" s="29"/>
      <c r="H699" s="136"/>
    </row>
    <row r="700" spans="1:8">
      <c r="A700" s="24"/>
      <c r="B700" s="25"/>
      <c r="C700" s="26"/>
      <c r="D700" s="1" t="str">
        <f>IF(C700="","",VLOOKUP(C700,'Nomenclature des comptes'!$B$4:$C$646,2))</f>
        <v/>
      </c>
      <c r="E700" s="73"/>
      <c r="F700" s="29"/>
      <c r="G700" s="29"/>
      <c r="H700" s="136"/>
    </row>
    <row r="701" spans="1:8">
      <c r="A701" s="24"/>
      <c r="B701" s="25"/>
      <c r="C701" s="26"/>
      <c r="D701" s="1" t="str">
        <f>IF(C701="","",VLOOKUP(C701,'Nomenclature des comptes'!$B$4:$C$646,2))</f>
        <v/>
      </c>
      <c r="E701" s="73"/>
      <c r="F701" s="29"/>
      <c r="G701" s="29"/>
      <c r="H701" s="136"/>
    </row>
    <row r="702" spans="1:8">
      <c r="A702" s="24"/>
      <c r="B702" s="25"/>
      <c r="C702" s="26"/>
      <c r="D702" s="1" t="str">
        <f>IF(C702="","",VLOOKUP(C702,'Nomenclature des comptes'!$B$4:$C$646,2))</f>
        <v/>
      </c>
      <c r="E702" s="73"/>
      <c r="F702" s="29"/>
      <c r="G702" s="29"/>
      <c r="H702" s="136"/>
    </row>
    <row r="703" spans="1:8">
      <c r="A703" s="24"/>
      <c r="B703" s="25"/>
      <c r="C703" s="26"/>
      <c r="D703" s="1" t="str">
        <f>IF(C703="","",VLOOKUP(C703,'Nomenclature des comptes'!$B$4:$C$646,2))</f>
        <v/>
      </c>
      <c r="E703" s="73"/>
      <c r="F703" s="29"/>
      <c r="G703" s="29"/>
      <c r="H703" s="136"/>
    </row>
    <row r="704" spans="1:8">
      <c r="A704" s="24"/>
      <c r="B704" s="25"/>
      <c r="C704" s="26"/>
      <c r="D704" s="1" t="str">
        <f>IF(C704="","",VLOOKUP(C704,'Nomenclature des comptes'!$B$4:$C$646,2))</f>
        <v/>
      </c>
      <c r="E704" s="73"/>
      <c r="F704" s="29"/>
      <c r="G704" s="29"/>
      <c r="H704" s="136"/>
    </row>
    <row r="705" spans="1:8">
      <c r="A705" s="24"/>
      <c r="B705" s="25"/>
      <c r="C705" s="26"/>
      <c r="D705" s="1" t="str">
        <f>IF(C705="","",VLOOKUP(C705,'Nomenclature des comptes'!$B$4:$C$646,2))</f>
        <v/>
      </c>
      <c r="E705" s="73"/>
      <c r="F705" s="29"/>
      <c r="G705" s="29"/>
      <c r="H705" s="136"/>
    </row>
    <row r="706" spans="1:8">
      <c r="A706" s="24"/>
      <c r="B706" s="25"/>
      <c r="C706" s="26"/>
      <c r="D706" s="1" t="str">
        <f>IF(C706="","",VLOOKUP(C706,'Nomenclature des comptes'!$B$4:$C$646,2))</f>
        <v/>
      </c>
      <c r="E706" s="73"/>
      <c r="F706" s="29"/>
      <c r="G706" s="29"/>
      <c r="H706" s="136"/>
    </row>
    <row r="707" spans="1:8">
      <c r="A707" s="24"/>
      <c r="B707" s="25"/>
      <c r="C707" s="26"/>
      <c r="D707" s="1" t="str">
        <f>IF(C707="","",VLOOKUP(C707,'Nomenclature des comptes'!$B$4:$C$646,2))</f>
        <v/>
      </c>
      <c r="E707" s="73"/>
      <c r="F707" s="29"/>
      <c r="G707" s="29"/>
      <c r="H707" s="136"/>
    </row>
    <row r="708" spans="1:8">
      <c r="A708" s="24"/>
      <c r="B708" s="25"/>
      <c r="C708" s="26"/>
      <c r="D708" s="1" t="str">
        <f>IF(C708="","",VLOOKUP(C708,'Nomenclature des comptes'!$B$4:$C$646,2))</f>
        <v/>
      </c>
      <c r="E708" s="73"/>
      <c r="F708" s="29"/>
      <c r="G708" s="29"/>
      <c r="H708" s="136"/>
    </row>
    <row r="709" spans="1:8">
      <c r="A709" s="24"/>
      <c r="B709" s="25"/>
      <c r="C709" s="26"/>
      <c r="D709" s="1" t="str">
        <f>IF(C709="","",VLOOKUP(C709,'Nomenclature des comptes'!$B$4:$C$646,2))</f>
        <v/>
      </c>
      <c r="E709" s="73"/>
      <c r="F709" s="29"/>
      <c r="G709" s="29"/>
      <c r="H709" s="136"/>
    </row>
    <row r="710" spans="1:8">
      <c r="A710" s="24"/>
      <c r="B710" s="25"/>
      <c r="C710" s="26"/>
      <c r="D710" s="1" t="str">
        <f>IF(C710="","",VLOOKUP(C710,'Nomenclature des comptes'!$B$4:$C$646,2))</f>
        <v/>
      </c>
      <c r="E710" s="73"/>
      <c r="F710" s="29"/>
      <c r="G710" s="29"/>
      <c r="H710" s="136"/>
    </row>
    <row r="711" spans="1:8">
      <c r="A711" s="24"/>
      <c r="B711" s="25"/>
      <c r="C711" s="26"/>
      <c r="D711" s="1" t="str">
        <f>IF(C711="","",VLOOKUP(C711,'Nomenclature des comptes'!$B$4:$C$646,2))</f>
        <v/>
      </c>
      <c r="E711" s="73"/>
      <c r="F711" s="29"/>
      <c r="G711" s="29"/>
      <c r="H711" s="136"/>
    </row>
    <row r="712" spans="1:8">
      <c r="A712" s="24"/>
      <c r="B712" s="25"/>
      <c r="C712" s="26"/>
      <c r="D712" s="1" t="str">
        <f>IF(C712="","",VLOOKUP(C712,'Nomenclature des comptes'!$B$4:$C$646,2))</f>
        <v/>
      </c>
      <c r="E712" s="73"/>
      <c r="F712" s="29"/>
      <c r="G712" s="29"/>
      <c r="H712" s="136"/>
    </row>
    <row r="713" spans="1:8">
      <c r="A713" s="24"/>
      <c r="B713" s="25"/>
      <c r="C713" s="26"/>
      <c r="D713" s="1" t="str">
        <f>IF(C713="","",VLOOKUP(C713,'Nomenclature des comptes'!$B$4:$C$646,2))</f>
        <v/>
      </c>
      <c r="E713" s="73"/>
      <c r="F713" s="29"/>
      <c r="G713" s="29"/>
      <c r="H713" s="136"/>
    </row>
    <row r="714" spans="1:8">
      <c r="A714" s="24"/>
      <c r="B714" s="25"/>
      <c r="C714" s="26"/>
      <c r="D714" s="1" t="str">
        <f>IF(C714="","",VLOOKUP(C714,'Nomenclature des comptes'!$B$4:$C$646,2))</f>
        <v/>
      </c>
      <c r="E714" s="73"/>
      <c r="F714" s="29"/>
      <c r="G714" s="29"/>
      <c r="H714" s="136"/>
    </row>
    <row r="715" spans="1:8">
      <c r="A715" s="24"/>
      <c r="B715" s="25"/>
      <c r="C715" s="26"/>
      <c r="D715" s="1" t="str">
        <f>IF(C715="","",VLOOKUP(C715,'Nomenclature des comptes'!$B$4:$C$646,2))</f>
        <v/>
      </c>
      <c r="E715" s="73"/>
      <c r="F715" s="29"/>
      <c r="G715" s="29"/>
      <c r="H715" s="136"/>
    </row>
    <row r="716" spans="1:8">
      <c r="A716" s="24"/>
      <c r="B716" s="25"/>
      <c r="C716" s="26"/>
      <c r="D716" s="1" t="str">
        <f>IF(C716="","",VLOOKUP(C716,'Nomenclature des comptes'!$B$4:$C$646,2))</f>
        <v/>
      </c>
      <c r="E716" s="73"/>
      <c r="F716" s="29"/>
      <c r="G716" s="29"/>
      <c r="H716" s="136"/>
    </row>
    <row r="717" spans="1:8">
      <c r="A717" s="24"/>
      <c r="B717" s="25"/>
      <c r="C717" s="26"/>
      <c r="D717" s="1" t="str">
        <f>IF(C717="","",VLOOKUP(C717,'Nomenclature des comptes'!$B$4:$C$646,2))</f>
        <v/>
      </c>
      <c r="E717" s="73"/>
      <c r="F717" s="29"/>
      <c r="G717" s="29"/>
      <c r="H717" s="136"/>
    </row>
    <row r="718" spans="1:8">
      <c r="A718" s="24"/>
      <c r="B718" s="25"/>
      <c r="C718" s="26"/>
      <c r="D718" s="1" t="str">
        <f>IF(C718="","",VLOOKUP(C718,'Nomenclature des comptes'!$B$4:$C$646,2))</f>
        <v/>
      </c>
      <c r="E718" s="73"/>
      <c r="F718" s="29"/>
      <c r="G718" s="29"/>
      <c r="H718" s="136"/>
    </row>
    <row r="719" spans="1:8">
      <c r="A719" s="24"/>
      <c r="B719" s="25"/>
      <c r="C719" s="26"/>
      <c r="D719" s="1" t="str">
        <f>IF(C719="","",VLOOKUP(C719,'Nomenclature des comptes'!$B$4:$C$646,2))</f>
        <v/>
      </c>
      <c r="E719" s="73"/>
      <c r="F719" s="29"/>
      <c r="G719" s="29"/>
      <c r="H719" s="136"/>
    </row>
    <row r="720" spans="1:8">
      <c r="A720" s="24"/>
      <c r="B720" s="25"/>
      <c r="C720" s="26"/>
      <c r="D720" s="1" t="str">
        <f>IF(C720="","",VLOOKUP(C720,'Nomenclature des comptes'!$B$4:$C$646,2))</f>
        <v/>
      </c>
      <c r="E720" s="73"/>
      <c r="F720" s="29"/>
      <c r="G720" s="29"/>
      <c r="H720" s="136"/>
    </row>
    <row r="721" spans="1:8">
      <c r="A721" s="24"/>
      <c r="B721" s="25"/>
      <c r="C721" s="26"/>
      <c r="D721" s="1" t="str">
        <f>IF(C721="","",VLOOKUP(C721,'Nomenclature des comptes'!$B$4:$C$646,2))</f>
        <v/>
      </c>
      <c r="E721" s="73"/>
      <c r="F721" s="29"/>
      <c r="G721" s="29"/>
      <c r="H721" s="136"/>
    </row>
    <row r="722" spans="1:8">
      <c r="A722" s="24"/>
      <c r="B722" s="25"/>
      <c r="C722" s="26"/>
      <c r="D722" s="1" t="str">
        <f>IF(C722="","",VLOOKUP(C722,'Nomenclature des comptes'!$B$4:$C$646,2))</f>
        <v/>
      </c>
      <c r="E722" s="73"/>
      <c r="F722" s="29"/>
      <c r="G722" s="29"/>
      <c r="H722" s="136"/>
    </row>
    <row r="723" spans="1:8">
      <c r="A723" s="24"/>
      <c r="B723" s="25"/>
      <c r="C723" s="26"/>
      <c r="D723" s="1" t="str">
        <f>IF(C723="","",VLOOKUP(C723,'Nomenclature des comptes'!$B$4:$C$646,2))</f>
        <v/>
      </c>
      <c r="E723" s="73"/>
      <c r="F723" s="29"/>
      <c r="G723" s="29"/>
      <c r="H723" s="136"/>
    </row>
    <row r="724" spans="1:8">
      <c r="A724" s="24"/>
      <c r="B724" s="25"/>
      <c r="C724" s="26"/>
      <c r="D724" s="1" t="str">
        <f>IF(C724="","",VLOOKUP(C724,'Nomenclature des comptes'!$B$4:$C$646,2))</f>
        <v/>
      </c>
      <c r="E724" s="73"/>
      <c r="F724" s="29"/>
      <c r="G724" s="29"/>
      <c r="H724" s="136"/>
    </row>
    <row r="725" spans="1:8">
      <c r="A725" s="24"/>
      <c r="B725" s="25"/>
      <c r="C725" s="26"/>
      <c r="D725" s="1" t="str">
        <f>IF(C725="","",VLOOKUP(C725,'Nomenclature des comptes'!$B$4:$C$646,2))</f>
        <v/>
      </c>
      <c r="E725" s="73"/>
      <c r="F725" s="29"/>
      <c r="G725" s="29"/>
      <c r="H725" s="136"/>
    </row>
    <row r="726" spans="1:8">
      <c r="A726" s="24"/>
      <c r="B726" s="25"/>
      <c r="C726" s="26"/>
      <c r="D726" s="1" t="str">
        <f>IF(C726="","",VLOOKUP(C726,'Nomenclature des comptes'!$B$4:$C$646,2))</f>
        <v/>
      </c>
      <c r="E726" s="73"/>
      <c r="F726" s="29"/>
      <c r="G726" s="29"/>
      <c r="H726" s="136"/>
    </row>
    <row r="727" spans="1:8">
      <c r="A727" s="24"/>
      <c r="B727" s="25"/>
      <c r="C727" s="26"/>
      <c r="D727" s="1" t="str">
        <f>IF(C727="","",VLOOKUP(C727,'Nomenclature des comptes'!$B$4:$C$646,2))</f>
        <v/>
      </c>
      <c r="E727" s="73"/>
      <c r="F727" s="29"/>
      <c r="G727" s="29"/>
      <c r="H727" s="136"/>
    </row>
    <row r="728" spans="1:8">
      <c r="A728" s="24"/>
      <c r="B728" s="25"/>
      <c r="C728" s="26"/>
      <c r="D728" s="1" t="str">
        <f>IF(C728="","",VLOOKUP(C728,'Nomenclature des comptes'!$B$4:$C$646,2))</f>
        <v/>
      </c>
      <c r="E728" s="73"/>
      <c r="F728" s="29"/>
      <c r="G728" s="29"/>
      <c r="H728" s="136"/>
    </row>
    <row r="729" spans="1:8">
      <c r="A729" s="24"/>
      <c r="B729" s="25"/>
      <c r="C729" s="26"/>
      <c r="D729" s="1" t="str">
        <f>IF(C729="","",VLOOKUP(C729,'Nomenclature des comptes'!$B$4:$C$646,2))</f>
        <v/>
      </c>
      <c r="E729" s="73"/>
      <c r="F729" s="29"/>
      <c r="G729" s="29"/>
      <c r="H729" s="136"/>
    </row>
    <row r="730" spans="1:8">
      <c r="A730" s="24"/>
      <c r="B730" s="25"/>
      <c r="C730" s="26"/>
      <c r="D730" s="1" t="str">
        <f>IF(C730="","",VLOOKUP(C730,'Nomenclature des comptes'!$B$4:$C$646,2))</f>
        <v/>
      </c>
      <c r="E730" s="73"/>
      <c r="F730" s="29"/>
      <c r="G730" s="29"/>
      <c r="H730" s="136"/>
    </row>
    <row r="731" spans="1:8">
      <c r="A731" s="24"/>
      <c r="B731" s="25"/>
      <c r="C731" s="26"/>
      <c r="D731" s="1" t="str">
        <f>IF(C731="","",VLOOKUP(C731,'Nomenclature des comptes'!$B$4:$C$646,2))</f>
        <v/>
      </c>
      <c r="E731" s="73"/>
      <c r="F731" s="29"/>
      <c r="G731" s="29"/>
      <c r="H731" s="136"/>
    </row>
    <row r="732" spans="1:8">
      <c r="A732" s="24"/>
      <c r="B732" s="25"/>
      <c r="C732" s="26"/>
      <c r="D732" s="1" t="str">
        <f>IF(C732="","",VLOOKUP(C732,'Nomenclature des comptes'!$B$4:$C$646,2))</f>
        <v/>
      </c>
      <c r="E732" s="73"/>
      <c r="F732" s="29"/>
      <c r="G732" s="29"/>
      <c r="H732" s="136"/>
    </row>
    <row r="733" spans="1:8">
      <c r="A733" s="24"/>
      <c r="B733" s="25"/>
      <c r="C733" s="26"/>
      <c r="D733" s="1" t="str">
        <f>IF(C733="","",VLOOKUP(C733,'Nomenclature des comptes'!$B$4:$C$646,2))</f>
        <v/>
      </c>
      <c r="E733" s="73"/>
      <c r="F733" s="29"/>
      <c r="G733" s="29"/>
      <c r="H733" s="136"/>
    </row>
    <row r="734" spans="1:8">
      <c r="A734" s="24"/>
      <c r="B734" s="25"/>
      <c r="C734" s="26"/>
      <c r="D734" s="1" t="str">
        <f>IF(C734="","",VLOOKUP(C734,'Nomenclature des comptes'!$B$4:$C$646,2))</f>
        <v/>
      </c>
      <c r="E734" s="73"/>
      <c r="F734" s="29"/>
      <c r="G734" s="29"/>
      <c r="H734" s="136"/>
    </row>
    <row r="735" spans="1:8">
      <c r="A735" s="24"/>
      <c r="B735" s="25"/>
      <c r="C735" s="26"/>
      <c r="D735" s="1" t="str">
        <f>IF(C735="","",VLOOKUP(C735,'Nomenclature des comptes'!$B$4:$C$646,2))</f>
        <v/>
      </c>
      <c r="E735" s="73"/>
      <c r="F735" s="29"/>
      <c r="G735" s="29"/>
      <c r="H735" s="136"/>
    </row>
    <row r="736" spans="1:8">
      <c r="A736" s="24"/>
      <c r="B736" s="25"/>
      <c r="C736" s="26"/>
      <c r="D736" s="1" t="str">
        <f>IF(C736="","",VLOOKUP(C736,'Nomenclature des comptes'!$B$4:$C$646,2))</f>
        <v/>
      </c>
      <c r="E736" s="73"/>
      <c r="F736" s="29"/>
      <c r="G736" s="29"/>
      <c r="H736" s="136"/>
    </row>
    <row r="737" spans="1:8">
      <c r="A737" s="24"/>
      <c r="B737" s="25"/>
      <c r="C737" s="26"/>
      <c r="D737" s="1" t="str">
        <f>IF(C737="","",VLOOKUP(C737,'Nomenclature des comptes'!$B$4:$C$646,2))</f>
        <v/>
      </c>
      <c r="E737" s="73"/>
      <c r="F737" s="29"/>
      <c r="G737" s="29"/>
      <c r="H737" s="136"/>
    </row>
    <row r="738" spans="1:8">
      <c r="A738" s="24"/>
      <c r="B738" s="25"/>
      <c r="C738" s="26"/>
      <c r="D738" s="1" t="str">
        <f>IF(C738="","",VLOOKUP(C738,'Nomenclature des comptes'!$B$4:$C$646,2))</f>
        <v/>
      </c>
      <c r="E738" s="73"/>
      <c r="F738" s="29"/>
      <c r="G738" s="29"/>
      <c r="H738" s="136"/>
    </row>
    <row r="739" spans="1:8">
      <c r="A739" s="24"/>
      <c r="B739" s="25"/>
      <c r="C739" s="26"/>
      <c r="D739" s="1" t="str">
        <f>IF(C739="","",VLOOKUP(C739,'Nomenclature des comptes'!$B$4:$C$646,2))</f>
        <v/>
      </c>
      <c r="E739" s="73"/>
      <c r="F739" s="29"/>
      <c r="G739" s="29"/>
      <c r="H739" s="136"/>
    </row>
    <row r="740" spans="1:8">
      <c r="A740" s="24"/>
      <c r="B740" s="25"/>
      <c r="C740" s="26"/>
      <c r="D740" s="1" t="str">
        <f>IF(C740="","",VLOOKUP(C740,'Nomenclature des comptes'!$B$4:$C$646,2))</f>
        <v/>
      </c>
      <c r="E740" s="73"/>
      <c r="F740" s="29"/>
      <c r="G740" s="29"/>
      <c r="H740" s="136"/>
    </row>
    <row r="741" spans="1:8">
      <c r="A741" s="24"/>
      <c r="B741" s="25"/>
      <c r="C741" s="26"/>
      <c r="D741" s="1" t="str">
        <f>IF(C741="","",VLOOKUP(C741,'Nomenclature des comptes'!$B$4:$C$646,2))</f>
        <v/>
      </c>
      <c r="E741" s="73"/>
      <c r="F741" s="29"/>
      <c r="G741" s="29"/>
      <c r="H741" s="136"/>
    </row>
    <row r="742" spans="1:8">
      <c r="A742" s="24"/>
      <c r="B742" s="25"/>
      <c r="C742" s="26"/>
      <c r="D742" s="1" t="str">
        <f>IF(C742="","",VLOOKUP(C742,'Nomenclature des comptes'!$B$4:$C$646,2))</f>
        <v/>
      </c>
      <c r="E742" s="73"/>
      <c r="F742" s="29"/>
      <c r="G742" s="29"/>
      <c r="H742" s="136"/>
    </row>
    <row r="743" spans="1:8">
      <c r="A743" s="24"/>
      <c r="B743" s="25"/>
      <c r="C743" s="26"/>
      <c r="D743" s="1" t="str">
        <f>IF(C743="","",VLOOKUP(C743,'Nomenclature des comptes'!$B$4:$C$646,2))</f>
        <v/>
      </c>
      <c r="E743" s="73"/>
      <c r="F743" s="29"/>
      <c r="G743" s="29"/>
      <c r="H743" s="136"/>
    </row>
    <row r="744" spans="1:8">
      <c r="A744" s="24"/>
      <c r="B744" s="25"/>
      <c r="C744" s="26"/>
      <c r="D744" s="1" t="str">
        <f>IF(C744="","",VLOOKUP(C744,'Nomenclature des comptes'!$B$4:$C$646,2))</f>
        <v/>
      </c>
      <c r="E744" s="73"/>
      <c r="F744" s="29"/>
      <c r="G744" s="29"/>
      <c r="H744" s="136"/>
    </row>
    <row r="745" spans="1:8">
      <c r="A745" s="24"/>
      <c r="B745" s="25"/>
      <c r="C745" s="26"/>
      <c r="D745" s="1" t="str">
        <f>IF(C745="","",VLOOKUP(C745,'Nomenclature des comptes'!$B$4:$C$646,2))</f>
        <v/>
      </c>
      <c r="E745" s="73"/>
      <c r="F745" s="29"/>
      <c r="G745" s="29"/>
      <c r="H745" s="136"/>
    </row>
    <row r="746" spans="1:8">
      <c r="A746" s="24"/>
      <c r="B746" s="25"/>
      <c r="C746" s="26"/>
      <c r="D746" s="1" t="str">
        <f>IF(C746="","",VLOOKUP(C746,'Nomenclature des comptes'!$B$4:$C$646,2))</f>
        <v/>
      </c>
      <c r="E746" s="73"/>
      <c r="F746" s="29"/>
      <c r="G746" s="29"/>
      <c r="H746" s="136"/>
    </row>
    <row r="747" spans="1:8">
      <c r="A747" s="24"/>
      <c r="B747" s="25"/>
      <c r="C747" s="26"/>
      <c r="D747" s="1" t="str">
        <f>IF(C747="","",VLOOKUP(C747,'Nomenclature des comptes'!$B$4:$C$646,2))</f>
        <v/>
      </c>
      <c r="E747" s="73"/>
      <c r="F747" s="29"/>
      <c r="G747" s="29"/>
      <c r="H747" s="136"/>
    </row>
    <row r="748" spans="1:8">
      <c r="A748" s="24"/>
      <c r="B748" s="25"/>
      <c r="C748" s="26"/>
      <c r="D748" s="1" t="str">
        <f>IF(C748="","",VLOOKUP(C748,'Nomenclature des comptes'!$B$4:$C$646,2))</f>
        <v/>
      </c>
      <c r="E748" s="73"/>
      <c r="F748" s="29"/>
      <c r="G748" s="29"/>
      <c r="H748" s="136"/>
    </row>
    <row r="749" spans="1:8">
      <c r="A749" s="24"/>
      <c r="B749" s="25"/>
      <c r="C749" s="26"/>
      <c r="D749" s="1" t="str">
        <f>IF(C749="","",VLOOKUP(C749,'Nomenclature des comptes'!$B$4:$C$646,2))</f>
        <v/>
      </c>
      <c r="E749" s="73"/>
      <c r="F749" s="29"/>
      <c r="G749" s="29"/>
      <c r="H749" s="136"/>
    </row>
    <row r="750" spans="1:8">
      <c r="A750" s="24"/>
      <c r="B750" s="25"/>
      <c r="C750" s="26"/>
      <c r="D750" s="1" t="str">
        <f>IF(C750="","",VLOOKUP(C750,'Nomenclature des comptes'!$B$4:$C$646,2))</f>
        <v/>
      </c>
      <c r="E750" s="73"/>
      <c r="F750" s="29"/>
      <c r="G750" s="29"/>
      <c r="H750" s="136"/>
    </row>
    <row r="751" spans="1:8">
      <c r="A751" s="24"/>
      <c r="B751" s="25"/>
      <c r="C751" s="26"/>
      <c r="D751" s="1" t="str">
        <f>IF(C751="","",VLOOKUP(C751,'Nomenclature des comptes'!$B$4:$C$646,2))</f>
        <v/>
      </c>
      <c r="E751" s="73"/>
      <c r="F751" s="29"/>
      <c r="G751" s="29"/>
      <c r="H751" s="136"/>
    </row>
    <row r="752" spans="1:8">
      <c r="A752" s="24"/>
      <c r="B752" s="25"/>
      <c r="C752" s="26"/>
      <c r="D752" s="1" t="str">
        <f>IF(C752="","",VLOOKUP(C752,'Nomenclature des comptes'!$B$4:$C$646,2))</f>
        <v/>
      </c>
      <c r="E752" s="73"/>
      <c r="F752" s="29"/>
      <c r="G752" s="29"/>
      <c r="H752" s="136"/>
    </row>
    <row r="753" spans="1:8">
      <c r="A753" s="24"/>
      <c r="B753" s="25"/>
      <c r="C753" s="26"/>
      <c r="D753" s="1" t="str">
        <f>IF(C753="","",VLOOKUP(C753,'Nomenclature des comptes'!$B$4:$C$646,2))</f>
        <v/>
      </c>
      <c r="E753" s="73"/>
      <c r="F753" s="29"/>
      <c r="G753" s="29"/>
      <c r="H753" s="136"/>
    </row>
    <row r="754" spans="1:8">
      <c r="A754" s="24"/>
      <c r="B754" s="25"/>
      <c r="C754" s="26"/>
      <c r="D754" s="1" t="str">
        <f>IF(C754="","",VLOOKUP(C754,'Nomenclature des comptes'!$B$4:$C$646,2))</f>
        <v/>
      </c>
      <c r="E754" s="73"/>
      <c r="F754" s="29"/>
      <c r="G754" s="29"/>
      <c r="H754" s="136"/>
    </row>
    <row r="755" spans="1:8">
      <c r="A755" s="24"/>
      <c r="B755" s="25"/>
      <c r="C755" s="26"/>
      <c r="D755" s="1" t="str">
        <f>IF(C755="","",VLOOKUP(C755,'Nomenclature des comptes'!$B$4:$C$646,2))</f>
        <v/>
      </c>
      <c r="E755" s="73"/>
      <c r="F755" s="29"/>
      <c r="G755" s="29"/>
      <c r="H755" s="136"/>
    </row>
    <row r="756" spans="1:8">
      <c r="A756" s="24"/>
      <c r="B756" s="25"/>
      <c r="C756" s="26"/>
      <c r="D756" s="1" t="str">
        <f>IF(C756="","",VLOOKUP(C756,'Nomenclature des comptes'!$B$4:$C$646,2))</f>
        <v/>
      </c>
      <c r="E756" s="73"/>
      <c r="F756" s="29"/>
      <c r="G756" s="29"/>
      <c r="H756" s="136"/>
    </row>
    <row r="757" spans="1:8">
      <c r="A757" s="24"/>
      <c r="B757" s="25"/>
      <c r="C757" s="26"/>
      <c r="D757" s="1" t="str">
        <f>IF(C757="","",VLOOKUP(C757,'Nomenclature des comptes'!$B$4:$C$646,2))</f>
        <v/>
      </c>
      <c r="E757" s="73"/>
      <c r="F757" s="29"/>
      <c r="G757" s="29"/>
      <c r="H757" s="136"/>
    </row>
    <row r="758" spans="1:8">
      <c r="A758" s="24"/>
      <c r="B758" s="25"/>
      <c r="C758" s="26"/>
      <c r="D758" s="1" t="str">
        <f>IF(C758="","",VLOOKUP(C758,'Nomenclature des comptes'!$B$4:$C$646,2))</f>
        <v/>
      </c>
      <c r="E758" s="73"/>
      <c r="F758" s="29"/>
      <c r="G758" s="29"/>
      <c r="H758" s="136"/>
    </row>
    <row r="759" spans="1:8">
      <c r="A759" s="24"/>
      <c r="B759" s="25"/>
      <c r="C759" s="26"/>
      <c r="D759" s="1" t="str">
        <f>IF(C759="","",VLOOKUP(C759,'Nomenclature des comptes'!$B$4:$C$646,2))</f>
        <v/>
      </c>
      <c r="E759" s="73"/>
      <c r="F759" s="29"/>
      <c r="G759" s="29"/>
      <c r="H759" s="136"/>
    </row>
    <row r="760" spans="1:8">
      <c r="A760" s="24"/>
      <c r="B760" s="25"/>
      <c r="C760" s="26"/>
      <c r="D760" s="1" t="str">
        <f>IF(C760="","",VLOOKUP(C760,'Nomenclature des comptes'!$B$4:$C$646,2))</f>
        <v/>
      </c>
      <c r="E760" s="73"/>
      <c r="F760" s="29"/>
      <c r="G760" s="29"/>
      <c r="H760" s="136"/>
    </row>
    <row r="761" spans="1:8">
      <c r="A761" s="24"/>
      <c r="B761" s="25"/>
      <c r="C761" s="26"/>
      <c r="D761" s="1" t="str">
        <f>IF(C761="","",VLOOKUP(C761,'Nomenclature des comptes'!$B$4:$C$646,2))</f>
        <v/>
      </c>
      <c r="E761" s="73"/>
      <c r="F761" s="29"/>
      <c r="G761" s="29"/>
      <c r="H761" s="136"/>
    </row>
    <row r="762" spans="1:8">
      <c r="A762" s="24"/>
      <c r="B762" s="25"/>
      <c r="C762" s="26"/>
      <c r="D762" s="1" t="str">
        <f>IF(C762="","",VLOOKUP(C762,'Nomenclature des comptes'!$B$4:$C$646,2))</f>
        <v/>
      </c>
      <c r="E762" s="73"/>
      <c r="F762" s="29"/>
      <c r="G762" s="29"/>
      <c r="H762" s="136"/>
    </row>
    <row r="763" spans="1:8">
      <c r="A763" s="24"/>
      <c r="B763" s="25"/>
      <c r="C763" s="26"/>
      <c r="D763" s="1" t="str">
        <f>IF(C763="","",VLOOKUP(C763,'Nomenclature des comptes'!$B$4:$C$646,2))</f>
        <v/>
      </c>
      <c r="E763" s="73"/>
      <c r="F763" s="29"/>
      <c r="G763" s="29"/>
      <c r="H763" s="136"/>
    </row>
    <row r="764" spans="1:8">
      <c r="A764" s="24"/>
      <c r="B764" s="25"/>
      <c r="C764" s="26"/>
      <c r="D764" s="1" t="str">
        <f>IF(C764="","",VLOOKUP(C764,'Nomenclature des comptes'!$B$4:$C$646,2))</f>
        <v/>
      </c>
      <c r="E764" s="73"/>
      <c r="F764" s="29"/>
      <c r="G764" s="29"/>
      <c r="H764" s="136"/>
    </row>
    <row r="765" spans="1:8">
      <c r="A765" s="24"/>
      <c r="B765" s="25"/>
      <c r="C765" s="26"/>
      <c r="D765" s="1" t="str">
        <f>IF(C765="","",VLOOKUP(C765,'Nomenclature des comptes'!$B$4:$C$646,2))</f>
        <v/>
      </c>
      <c r="E765" s="73"/>
      <c r="F765" s="29"/>
      <c r="G765" s="29"/>
      <c r="H765" s="136"/>
    </row>
    <row r="766" spans="1:8">
      <c r="A766" s="24"/>
      <c r="B766" s="25"/>
      <c r="C766" s="26"/>
      <c r="D766" s="1" t="str">
        <f>IF(C766="","",VLOOKUP(C766,'Nomenclature des comptes'!$B$4:$C$646,2))</f>
        <v/>
      </c>
      <c r="E766" s="73"/>
      <c r="F766" s="29"/>
      <c r="G766" s="29"/>
      <c r="H766" s="136"/>
    </row>
    <row r="767" spans="1:8">
      <c r="A767" s="24"/>
      <c r="B767" s="25"/>
      <c r="C767" s="26"/>
      <c r="D767" s="1" t="str">
        <f>IF(C767="","",VLOOKUP(C767,'Nomenclature des comptes'!$B$4:$C$646,2))</f>
        <v/>
      </c>
      <c r="E767" s="73"/>
      <c r="F767" s="29"/>
      <c r="G767" s="29"/>
      <c r="H767" s="136"/>
    </row>
    <row r="768" spans="1:8">
      <c r="A768" s="24"/>
      <c r="B768" s="25"/>
      <c r="C768" s="26"/>
      <c r="D768" s="1" t="str">
        <f>IF(C768="","",VLOOKUP(C768,'Nomenclature des comptes'!$B$4:$C$646,2))</f>
        <v/>
      </c>
      <c r="E768" s="73"/>
      <c r="F768" s="29"/>
      <c r="G768" s="29"/>
      <c r="H768" s="136"/>
    </row>
    <row r="769" spans="1:8">
      <c r="A769" s="24"/>
      <c r="B769" s="25"/>
      <c r="C769" s="26"/>
      <c r="D769" s="1" t="str">
        <f>IF(C769="","",VLOOKUP(C769,'Nomenclature des comptes'!$B$4:$C$646,2))</f>
        <v/>
      </c>
      <c r="E769" s="73"/>
      <c r="F769" s="29"/>
      <c r="G769" s="29"/>
      <c r="H769" s="136"/>
    </row>
    <row r="770" spans="1:8">
      <c r="A770" s="24"/>
      <c r="B770" s="25"/>
      <c r="C770" s="26"/>
      <c r="D770" s="1" t="str">
        <f>IF(C770="","",VLOOKUP(C770,'Nomenclature des comptes'!$B$4:$C$646,2))</f>
        <v/>
      </c>
      <c r="E770" s="73"/>
      <c r="F770" s="29"/>
      <c r="G770" s="29"/>
      <c r="H770" s="136"/>
    </row>
    <row r="771" spans="1:8">
      <c r="A771" s="24"/>
      <c r="B771" s="25"/>
      <c r="C771" s="26"/>
      <c r="D771" s="1" t="str">
        <f>IF(C771="","",VLOOKUP(C771,'Nomenclature des comptes'!$B$4:$C$646,2))</f>
        <v/>
      </c>
      <c r="E771" s="73"/>
      <c r="F771" s="29"/>
      <c r="G771" s="29"/>
      <c r="H771" s="136"/>
    </row>
    <row r="772" spans="1:8">
      <c r="A772" s="24"/>
      <c r="B772" s="25"/>
      <c r="C772" s="26"/>
      <c r="D772" s="1" t="str">
        <f>IF(C772="","",VLOOKUP(C772,'Nomenclature des comptes'!$B$4:$C$646,2))</f>
        <v/>
      </c>
      <c r="E772" s="73"/>
      <c r="F772" s="29"/>
      <c r="G772" s="29"/>
      <c r="H772" s="136"/>
    </row>
    <row r="773" spans="1:8">
      <c r="A773" s="24"/>
      <c r="B773" s="25"/>
      <c r="C773" s="26"/>
      <c r="D773" s="1" t="str">
        <f>IF(C773="","",VLOOKUP(C773,'Nomenclature des comptes'!$B$4:$C$646,2))</f>
        <v/>
      </c>
      <c r="E773" s="73"/>
      <c r="F773" s="29"/>
      <c r="G773" s="29"/>
      <c r="H773" s="136"/>
    </row>
    <row r="774" spans="1:8">
      <c r="A774" s="24"/>
      <c r="B774" s="25"/>
      <c r="C774" s="26"/>
      <c r="D774" s="1" t="str">
        <f>IF(C774="","",VLOOKUP(C774,'Nomenclature des comptes'!$B$4:$C$646,2))</f>
        <v/>
      </c>
      <c r="E774" s="73"/>
      <c r="F774" s="29"/>
      <c r="G774" s="29"/>
      <c r="H774" s="136"/>
    </row>
    <row r="775" spans="1:8">
      <c r="A775" s="24"/>
      <c r="B775" s="25"/>
      <c r="C775" s="26"/>
      <c r="D775" s="1" t="str">
        <f>IF(C775="","",VLOOKUP(C775,'Nomenclature des comptes'!$B$4:$C$646,2))</f>
        <v/>
      </c>
      <c r="E775" s="73"/>
      <c r="F775" s="29"/>
      <c r="G775" s="29"/>
      <c r="H775" s="136"/>
    </row>
    <row r="776" spans="1:8">
      <c r="A776" s="24"/>
      <c r="B776" s="25"/>
      <c r="C776" s="26"/>
      <c r="D776" s="1" t="str">
        <f>IF(C776="","",VLOOKUP(C776,'Nomenclature des comptes'!$B$4:$C$646,2))</f>
        <v/>
      </c>
      <c r="E776" s="73"/>
      <c r="F776" s="29"/>
      <c r="G776" s="29"/>
      <c r="H776" s="136"/>
    </row>
    <row r="777" spans="1:8">
      <c r="A777" s="24"/>
      <c r="B777" s="25"/>
      <c r="C777" s="26"/>
      <c r="D777" s="1" t="str">
        <f>IF(C777="","",VLOOKUP(C777,'Nomenclature des comptes'!$B$4:$C$646,2))</f>
        <v/>
      </c>
      <c r="E777" s="73"/>
      <c r="F777" s="29"/>
      <c r="G777" s="29"/>
      <c r="H777" s="136"/>
    </row>
    <row r="778" spans="1:8">
      <c r="A778" s="24"/>
      <c r="B778" s="25"/>
      <c r="C778" s="26"/>
      <c r="D778" s="1" t="str">
        <f>IF(C778="","",VLOOKUP(C778,'Nomenclature des comptes'!$B$4:$C$646,2))</f>
        <v/>
      </c>
      <c r="E778" s="73"/>
      <c r="F778" s="29"/>
      <c r="G778" s="29"/>
      <c r="H778" s="136"/>
    </row>
    <row r="779" spans="1:8">
      <c r="A779" s="24"/>
      <c r="B779" s="25"/>
      <c r="C779" s="26"/>
      <c r="D779" s="1" t="str">
        <f>IF(C779="","",VLOOKUP(C779,'Nomenclature des comptes'!$B$4:$C$646,2))</f>
        <v/>
      </c>
      <c r="E779" s="73"/>
      <c r="F779" s="29"/>
      <c r="G779" s="29"/>
      <c r="H779" s="136"/>
    </row>
    <row r="780" spans="1:8">
      <c r="A780" s="24"/>
      <c r="B780" s="25"/>
      <c r="C780" s="26"/>
      <c r="D780" s="1" t="str">
        <f>IF(C780="","",VLOOKUP(C780,'Nomenclature des comptes'!$B$4:$C$646,2))</f>
        <v/>
      </c>
      <c r="E780" s="73"/>
      <c r="F780" s="29"/>
      <c r="G780" s="29"/>
      <c r="H780" s="136"/>
    </row>
    <row r="781" spans="1:8">
      <c r="A781" s="24"/>
      <c r="B781" s="25"/>
      <c r="C781" s="26"/>
      <c r="D781" s="1" t="str">
        <f>IF(C781="","",VLOOKUP(C781,'Nomenclature des comptes'!$B$4:$C$646,2))</f>
        <v/>
      </c>
      <c r="E781" s="73"/>
      <c r="F781" s="29"/>
      <c r="G781" s="29"/>
      <c r="H781" s="136"/>
    </row>
    <row r="782" spans="1:8">
      <c r="A782" s="24"/>
      <c r="B782" s="25"/>
      <c r="C782" s="26"/>
      <c r="D782" s="1" t="str">
        <f>IF(C782="","",VLOOKUP(C782,'Nomenclature des comptes'!$B$4:$C$646,2))</f>
        <v/>
      </c>
      <c r="E782" s="73"/>
      <c r="F782" s="29"/>
      <c r="G782" s="29"/>
      <c r="H782" s="136"/>
    </row>
    <row r="783" spans="1:8">
      <c r="A783" s="24"/>
      <c r="B783" s="25"/>
      <c r="C783" s="26"/>
      <c r="D783" s="1" t="str">
        <f>IF(C783="","",VLOOKUP(C783,'Nomenclature des comptes'!$B$4:$C$646,2))</f>
        <v/>
      </c>
      <c r="E783" s="73"/>
      <c r="F783" s="29"/>
      <c r="G783" s="29"/>
      <c r="H783" s="136"/>
    </row>
    <row r="784" spans="1:8">
      <c r="A784" s="24"/>
      <c r="B784" s="25"/>
      <c r="C784" s="26"/>
      <c r="D784" s="1" t="str">
        <f>IF(C784="","",VLOOKUP(C784,'Nomenclature des comptes'!$B$4:$C$646,2))</f>
        <v/>
      </c>
      <c r="E784" s="73"/>
      <c r="F784" s="29"/>
      <c r="G784" s="29"/>
      <c r="H784" s="136"/>
    </row>
    <row r="785" spans="1:8">
      <c r="A785" s="24"/>
      <c r="B785" s="25"/>
      <c r="C785" s="26"/>
      <c r="D785" s="1" t="str">
        <f>IF(C785="","",VLOOKUP(C785,'Nomenclature des comptes'!$B$4:$C$646,2))</f>
        <v/>
      </c>
      <c r="E785" s="73"/>
      <c r="F785" s="29"/>
      <c r="G785" s="29"/>
      <c r="H785" s="136"/>
    </row>
    <row r="786" spans="1:8">
      <c r="A786" s="24"/>
      <c r="B786" s="25"/>
      <c r="C786" s="26"/>
      <c r="D786" s="1" t="str">
        <f>IF(C786="","",VLOOKUP(C786,'Nomenclature des comptes'!$B$4:$C$646,2))</f>
        <v/>
      </c>
      <c r="E786" s="73"/>
      <c r="F786" s="29"/>
      <c r="G786" s="29"/>
      <c r="H786" s="136"/>
    </row>
    <row r="787" spans="1:8">
      <c r="A787" s="24"/>
      <c r="B787" s="25"/>
      <c r="C787" s="26"/>
      <c r="D787" s="1" t="str">
        <f>IF(C787="","",VLOOKUP(C787,'Nomenclature des comptes'!$B$4:$C$646,2))</f>
        <v/>
      </c>
      <c r="E787" s="73"/>
      <c r="F787" s="29"/>
      <c r="G787" s="29"/>
      <c r="H787" s="136"/>
    </row>
    <row r="788" spans="1:8">
      <c r="A788" s="24"/>
      <c r="B788" s="25"/>
      <c r="C788" s="26"/>
      <c r="D788" s="1" t="str">
        <f>IF(C788="","",VLOOKUP(C788,'Nomenclature des comptes'!$B$4:$C$646,2))</f>
        <v/>
      </c>
      <c r="E788" s="73"/>
      <c r="F788" s="29"/>
      <c r="G788" s="29"/>
      <c r="H788" s="136"/>
    </row>
    <row r="789" spans="1:8">
      <c r="A789" s="24"/>
      <c r="B789" s="25"/>
      <c r="C789" s="26"/>
      <c r="D789" s="1" t="str">
        <f>IF(C789="","",VLOOKUP(C789,'Nomenclature des comptes'!$B$4:$C$646,2))</f>
        <v/>
      </c>
      <c r="E789" s="73"/>
      <c r="F789" s="29"/>
      <c r="G789" s="29"/>
      <c r="H789" s="136"/>
    </row>
    <row r="790" spans="1:8">
      <c r="A790" s="24"/>
      <c r="B790" s="25"/>
      <c r="C790" s="26"/>
      <c r="D790" s="1" t="str">
        <f>IF(C790="","",VLOOKUP(C790,'Nomenclature des comptes'!$B$4:$C$646,2))</f>
        <v/>
      </c>
      <c r="E790" s="73"/>
      <c r="F790" s="29"/>
      <c r="G790" s="29"/>
      <c r="H790" s="136"/>
    </row>
    <row r="791" spans="1:8">
      <c r="A791" s="24"/>
      <c r="B791" s="25"/>
      <c r="C791" s="26"/>
      <c r="D791" s="1" t="str">
        <f>IF(C791="","",VLOOKUP(C791,'Nomenclature des comptes'!$B$4:$C$646,2))</f>
        <v/>
      </c>
      <c r="E791" s="73"/>
      <c r="F791" s="29"/>
      <c r="G791" s="29"/>
      <c r="H791" s="136"/>
    </row>
    <row r="792" spans="1:8">
      <c r="A792" s="24"/>
      <c r="B792" s="25"/>
      <c r="C792" s="26"/>
      <c r="D792" s="1" t="str">
        <f>IF(C792="","",VLOOKUP(C792,'Nomenclature des comptes'!$B$4:$C$646,2))</f>
        <v/>
      </c>
      <c r="E792" s="73"/>
      <c r="F792" s="29"/>
      <c r="G792" s="29"/>
      <c r="H792" s="136"/>
    </row>
    <row r="793" spans="1:8">
      <c r="A793" s="24"/>
      <c r="B793" s="25"/>
      <c r="C793" s="26"/>
      <c r="D793" s="1" t="str">
        <f>IF(C793="","",VLOOKUP(C793,'Nomenclature des comptes'!$B$4:$C$646,2))</f>
        <v/>
      </c>
      <c r="E793" s="73"/>
      <c r="F793" s="29"/>
      <c r="G793" s="29"/>
      <c r="H793" s="136"/>
    </row>
    <row r="794" spans="1:8">
      <c r="A794" s="24"/>
      <c r="B794" s="25"/>
      <c r="C794" s="26"/>
      <c r="D794" s="1" t="str">
        <f>IF(C794="","",VLOOKUP(C794,'Nomenclature des comptes'!$B$4:$C$646,2))</f>
        <v/>
      </c>
      <c r="E794" s="73"/>
      <c r="F794" s="29"/>
      <c r="G794" s="29"/>
      <c r="H794" s="136"/>
    </row>
    <row r="795" spans="1:8">
      <c r="A795" s="24"/>
      <c r="B795" s="25"/>
      <c r="C795" s="26"/>
      <c r="D795" s="1" t="str">
        <f>IF(C795="","",VLOOKUP(C795,'Nomenclature des comptes'!$B$4:$C$646,2))</f>
        <v/>
      </c>
      <c r="E795" s="73"/>
      <c r="F795" s="29"/>
      <c r="G795" s="29"/>
      <c r="H795" s="136"/>
    </row>
    <row r="796" spans="1:8">
      <c r="A796" s="24"/>
      <c r="B796" s="25"/>
      <c r="C796" s="26"/>
      <c r="D796" s="1" t="str">
        <f>IF(C796="","",VLOOKUP(C796,'Nomenclature des comptes'!$B$4:$C$646,2))</f>
        <v/>
      </c>
      <c r="E796" s="73"/>
      <c r="F796" s="29"/>
      <c r="G796" s="29"/>
      <c r="H796" s="136"/>
    </row>
    <row r="797" spans="1:8">
      <c r="A797" s="24"/>
      <c r="B797" s="25"/>
      <c r="C797" s="26"/>
      <c r="D797" s="1" t="str">
        <f>IF(C797="","",VLOOKUP(C797,'Nomenclature des comptes'!$B$4:$C$646,2))</f>
        <v/>
      </c>
      <c r="E797" s="73"/>
      <c r="F797" s="29"/>
      <c r="G797" s="29"/>
      <c r="H797" s="136"/>
    </row>
    <row r="798" spans="1:8">
      <c r="A798" s="24"/>
      <c r="B798" s="25"/>
      <c r="C798" s="26"/>
      <c r="D798" s="1" t="str">
        <f>IF(C798="","",VLOOKUP(C798,'Nomenclature des comptes'!$B$4:$C$646,2))</f>
        <v/>
      </c>
      <c r="E798" s="73"/>
      <c r="F798" s="29"/>
      <c r="G798" s="29"/>
      <c r="H798" s="136"/>
    </row>
    <row r="799" spans="1:8">
      <c r="A799" s="24"/>
      <c r="B799" s="25"/>
      <c r="C799" s="26"/>
      <c r="D799" s="1" t="str">
        <f>IF(C799="","",VLOOKUP(C799,'Nomenclature des comptes'!$B$4:$C$646,2))</f>
        <v/>
      </c>
      <c r="E799" s="73"/>
      <c r="F799" s="29"/>
      <c r="G799" s="29"/>
      <c r="H799" s="136"/>
    </row>
    <row r="800" spans="1:8">
      <c r="A800" s="24"/>
      <c r="B800" s="25"/>
      <c r="C800" s="26"/>
      <c r="D800" s="1" t="str">
        <f>IF(C800="","",VLOOKUP(C800,'Nomenclature des comptes'!$B$4:$C$646,2))</f>
        <v/>
      </c>
      <c r="E800" s="73"/>
      <c r="F800" s="29"/>
      <c r="G800" s="29"/>
      <c r="H800" s="136"/>
    </row>
    <row r="801" spans="1:8">
      <c r="A801" s="24"/>
      <c r="B801" s="25"/>
      <c r="C801" s="26"/>
      <c r="D801" s="1" t="str">
        <f>IF(C801="","",VLOOKUP(C801,'Nomenclature des comptes'!$B$4:$C$646,2))</f>
        <v/>
      </c>
      <c r="E801" s="73"/>
      <c r="F801" s="29"/>
      <c r="G801" s="29"/>
      <c r="H801" s="136"/>
    </row>
    <row r="802" spans="1:8">
      <c r="A802" s="24"/>
      <c r="B802" s="25"/>
      <c r="C802" s="26"/>
      <c r="D802" s="1" t="str">
        <f>IF(C802="","",VLOOKUP(C802,'Nomenclature des comptes'!$B$4:$C$646,2))</f>
        <v/>
      </c>
      <c r="E802" s="73"/>
      <c r="F802" s="29"/>
      <c r="G802" s="29"/>
      <c r="H802" s="136"/>
    </row>
    <row r="803" spans="1:8">
      <c r="A803" s="24"/>
      <c r="B803" s="25"/>
      <c r="C803" s="26"/>
      <c r="D803" s="1" t="str">
        <f>IF(C803="","",VLOOKUP(C803,'Nomenclature des comptes'!$B$4:$C$646,2))</f>
        <v/>
      </c>
      <c r="E803" s="73"/>
      <c r="F803" s="29"/>
      <c r="G803" s="29"/>
      <c r="H803" s="136"/>
    </row>
    <row r="804" spans="1:8">
      <c r="A804" s="24"/>
      <c r="B804" s="25"/>
      <c r="C804" s="26"/>
      <c r="D804" s="1" t="str">
        <f>IF(C804="","",VLOOKUP(C804,'Nomenclature des comptes'!$B$4:$C$646,2))</f>
        <v/>
      </c>
      <c r="E804" s="73"/>
      <c r="F804" s="29"/>
      <c r="G804" s="29"/>
      <c r="H804" s="136"/>
    </row>
    <row r="805" spans="1:8">
      <c r="A805" s="24"/>
      <c r="B805" s="25"/>
      <c r="C805" s="26"/>
      <c r="D805" s="1" t="str">
        <f>IF(C805="","",VLOOKUP(C805,'Nomenclature des comptes'!$B$4:$C$646,2))</f>
        <v/>
      </c>
      <c r="E805" s="73"/>
      <c r="F805" s="29"/>
      <c r="G805" s="29"/>
      <c r="H805" s="136"/>
    </row>
    <row r="806" spans="1:8">
      <c r="A806" s="24"/>
      <c r="B806" s="25"/>
      <c r="C806" s="26"/>
      <c r="D806" s="1" t="str">
        <f>IF(C806="","",VLOOKUP(C806,'Nomenclature des comptes'!$B$4:$C$646,2))</f>
        <v/>
      </c>
      <c r="E806" s="73"/>
      <c r="F806" s="29"/>
      <c r="G806" s="29"/>
      <c r="H806" s="136"/>
    </row>
    <row r="807" spans="1:8">
      <c r="A807" s="24"/>
      <c r="B807" s="25"/>
      <c r="C807" s="26"/>
      <c r="D807" s="1" t="str">
        <f>IF(C807="","",VLOOKUP(C807,'Nomenclature des comptes'!$B$4:$C$646,2))</f>
        <v/>
      </c>
      <c r="E807" s="73"/>
      <c r="F807" s="29"/>
      <c r="G807" s="29"/>
      <c r="H807" s="136"/>
    </row>
    <row r="808" spans="1:8">
      <c r="A808" s="24"/>
      <c r="B808" s="25"/>
      <c r="C808" s="26"/>
      <c r="D808" s="1" t="str">
        <f>IF(C808="","",VLOOKUP(C808,'Nomenclature des comptes'!$B$4:$C$646,2))</f>
        <v/>
      </c>
      <c r="E808" s="73"/>
      <c r="F808" s="29"/>
      <c r="G808" s="29"/>
      <c r="H808" s="136"/>
    </row>
    <row r="809" spans="1:8">
      <c r="A809" s="24"/>
      <c r="B809" s="25"/>
      <c r="C809" s="26"/>
      <c r="D809" s="1" t="str">
        <f>IF(C809="","",VLOOKUP(C809,'Nomenclature des comptes'!$B$4:$C$646,2))</f>
        <v/>
      </c>
      <c r="E809" s="73"/>
      <c r="F809" s="29"/>
      <c r="G809" s="29"/>
      <c r="H809" s="136"/>
    </row>
    <row r="810" spans="1:8">
      <c r="A810" s="24"/>
      <c r="B810" s="25"/>
      <c r="C810" s="26"/>
      <c r="D810" s="1" t="str">
        <f>IF(C810="","",VLOOKUP(C810,'Nomenclature des comptes'!$B$4:$C$646,2))</f>
        <v/>
      </c>
      <c r="E810" s="73"/>
      <c r="F810" s="29"/>
      <c r="G810" s="29"/>
      <c r="H810" s="136"/>
    </row>
    <row r="811" spans="1:8">
      <c r="A811" s="24"/>
      <c r="B811" s="25"/>
      <c r="C811" s="26"/>
      <c r="D811" s="1" t="str">
        <f>IF(C811="","",VLOOKUP(C811,'Nomenclature des comptes'!$B$4:$C$646,2))</f>
        <v/>
      </c>
      <c r="E811" s="73"/>
      <c r="F811" s="29"/>
      <c r="G811" s="29"/>
      <c r="H811" s="136"/>
    </row>
    <row r="812" spans="1:8">
      <c r="A812" s="24"/>
      <c r="B812" s="25"/>
      <c r="C812" s="26"/>
      <c r="D812" s="1" t="str">
        <f>IF(C812="","",VLOOKUP(C812,'Nomenclature des comptes'!$B$4:$C$646,2))</f>
        <v/>
      </c>
      <c r="E812" s="73"/>
      <c r="F812" s="29"/>
      <c r="G812" s="29"/>
      <c r="H812" s="136"/>
    </row>
    <row r="813" spans="1:8">
      <c r="A813" s="24"/>
      <c r="B813" s="25"/>
      <c r="C813" s="26"/>
      <c r="D813" s="1" t="str">
        <f>IF(C813="","",VLOOKUP(C813,'Nomenclature des comptes'!$B$4:$C$646,2))</f>
        <v/>
      </c>
      <c r="E813" s="73"/>
      <c r="F813" s="29"/>
      <c r="G813" s="29"/>
      <c r="H813" s="136"/>
    </row>
    <row r="814" spans="1:8">
      <c r="A814" s="24"/>
      <c r="B814" s="25"/>
      <c r="C814" s="26"/>
      <c r="D814" s="1" t="str">
        <f>IF(C814="","",VLOOKUP(C814,'Nomenclature des comptes'!$B$4:$C$646,2))</f>
        <v/>
      </c>
      <c r="E814" s="73"/>
      <c r="F814" s="29"/>
      <c r="G814" s="29"/>
      <c r="H814" s="136"/>
    </row>
    <row r="815" spans="1:8">
      <c r="A815" s="24"/>
      <c r="B815" s="25"/>
      <c r="C815" s="26"/>
      <c r="D815" s="1" t="str">
        <f>IF(C815="","",VLOOKUP(C815,'Nomenclature des comptes'!$B$4:$C$646,2))</f>
        <v/>
      </c>
      <c r="E815" s="73"/>
      <c r="F815" s="29"/>
      <c r="G815" s="29"/>
      <c r="H815" s="136"/>
    </row>
    <row r="816" spans="1:8">
      <c r="A816" s="24"/>
      <c r="B816" s="25"/>
      <c r="C816" s="26"/>
      <c r="D816" s="1" t="str">
        <f>IF(C816="","",VLOOKUP(C816,'Nomenclature des comptes'!$B$4:$C$646,2))</f>
        <v/>
      </c>
      <c r="E816" s="73"/>
      <c r="F816" s="29"/>
      <c r="G816" s="29"/>
      <c r="H816" s="136"/>
    </row>
    <row r="817" spans="1:8">
      <c r="A817" s="24"/>
      <c r="B817" s="25"/>
      <c r="C817" s="26"/>
      <c r="D817" s="1" t="str">
        <f>IF(C817="","",VLOOKUP(C817,'Nomenclature des comptes'!$B$4:$C$646,2))</f>
        <v/>
      </c>
      <c r="E817" s="73"/>
      <c r="F817" s="29"/>
      <c r="G817" s="29"/>
      <c r="H817" s="136"/>
    </row>
    <row r="818" spans="1:8">
      <c r="A818" s="24"/>
      <c r="B818" s="25"/>
      <c r="C818" s="26"/>
      <c r="D818" s="1" t="str">
        <f>IF(C818="","",VLOOKUP(C818,'Nomenclature des comptes'!$B$4:$C$646,2))</f>
        <v/>
      </c>
      <c r="E818" s="73"/>
      <c r="F818" s="29"/>
      <c r="G818" s="29"/>
      <c r="H818" s="136"/>
    </row>
    <row r="819" spans="1:8">
      <c r="A819" s="24"/>
      <c r="B819" s="25"/>
      <c r="C819" s="26"/>
      <c r="D819" s="1" t="str">
        <f>IF(C819="","",VLOOKUP(C819,'Nomenclature des comptes'!$B$4:$C$646,2))</f>
        <v/>
      </c>
      <c r="E819" s="73"/>
      <c r="F819" s="29"/>
      <c r="G819" s="29"/>
      <c r="H819" s="136"/>
    </row>
    <row r="820" spans="1:8">
      <c r="A820" s="24"/>
      <c r="B820" s="25"/>
      <c r="C820" s="26"/>
      <c r="D820" s="1" t="str">
        <f>IF(C820="","",VLOOKUP(C820,'Nomenclature des comptes'!$B$4:$C$646,2))</f>
        <v/>
      </c>
      <c r="E820" s="73"/>
      <c r="F820" s="29"/>
      <c r="G820" s="29"/>
      <c r="H820" s="136"/>
    </row>
    <row r="821" spans="1:8">
      <c r="A821" s="24"/>
      <c r="B821" s="25"/>
      <c r="C821" s="26"/>
      <c r="D821" s="1" t="str">
        <f>IF(C821="","",VLOOKUP(C821,'Nomenclature des comptes'!$B$4:$C$646,2))</f>
        <v/>
      </c>
      <c r="E821" s="73"/>
      <c r="F821" s="29"/>
      <c r="G821" s="29"/>
      <c r="H821" s="136"/>
    </row>
    <row r="822" spans="1:8">
      <c r="A822" s="24"/>
      <c r="B822" s="25"/>
      <c r="C822" s="26"/>
      <c r="D822" s="1" t="str">
        <f>IF(C822="","",VLOOKUP(C822,'Nomenclature des comptes'!$B$4:$C$646,2))</f>
        <v/>
      </c>
      <c r="E822" s="73"/>
      <c r="F822" s="29"/>
      <c r="G822" s="29"/>
      <c r="H822" s="136"/>
    </row>
    <row r="823" spans="1:8">
      <c r="A823" s="24"/>
      <c r="B823" s="25"/>
      <c r="C823" s="26"/>
      <c r="D823" s="1" t="str">
        <f>IF(C823="","",VLOOKUP(C823,'Nomenclature des comptes'!$B$4:$C$646,2))</f>
        <v/>
      </c>
      <c r="E823" s="73"/>
      <c r="F823" s="29"/>
      <c r="G823" s="29"/>
      <c r="H823" s="136"/>
    </row>
    <row r="824" spans="1:8">
      <c r="A824" s="24"/>
      <c r="B824" s="25"/>
      <c r="C824" s="26"/>
      <c r="D824" s="1" t="str">
        <f>IF(C824="","",VLOOKUP(C824,'Nomenclature des comptes'!$B$4:$C$646,2))</f>
        <v/>
      </c>
      <c r="E824" s="73"/>
      <c r="F824" s="29"/>
      <c r="G824" s="29"/>
      <c r="H824" s="136"/>
    </row>
    <row r="825" spans="1:8">
      <c r="A825" s="24"/>
      <c r="B825" s="25"/>
      <c r="C825" s="26"/>
      <c r="D825" s="1" t="str">
        <f>IF(C825="","",VLOOKUP(C825,'Nomenclature des comptes'!$B$4:$C$646,2))</f>
        <v/>
      </c>
      <c r="E825" s="73"/>
      <c r="F825" s="29"/>
      <c r="G825" s="29"/>
      <c r="H825" s="136"/>
    </row>
    <row r="826" spans="1:8">
      <c r="A826" s="24"/>
      <c r="B826" s="25"/>
      <c r="C826" s="26"/>
      <c r="D826" s="1" t="str">
        <f>IF(C826="","",VLOOKUP(C826,'Nomenclature des comptes'!$B$4:$C$646,2))</f>
        <v/>
      </c>
      <c r="E826" s="73"/>
      <c r="F826" s="29"/>
      <c r="G826" s="29"/>
      <c r="H826" s="136"/>
    </row>
    <row r="827" spans="1:8">
      <c r="A827" s="24"/>
      <c r="B827" s="25"/>
      <c r="C827" s="26"/>
      <c r="D827" s="1" t="str">
        <f>IF(C827="","",VLOOKUP(C827,'Nomenclature des comptes'!$B$4:$C$646,2))</f>
        <v/>
      </c>
      <c r="E827" s="73"/>
      <c r="F827" s="29"/>
      <c r="G827" s="29"/>
      <c r="H827" s="136"/>
    </row>
    <row r="828" spans="1:8">
      <c r="A828" s="24"/>
      <c r="B828" s="25"/>
      <c r="C828" s="26"/>
      <c r="D828" s="1" t="str">
        <f>IF(C828="","",VLOOKUP(C828,'Nomenclature des comptes'!$B$4:$C$646,2))</f>
        <v/>
      </c>
      <c r="E828" s="73"/>
      <c r="F828" s="29"/>
      <c r="G828" s="29"/>
      <c r="H828" s="136"/>
    </row>
    <row r="829" spans="1:8">
      <c r="A829" s="24"/>
      <c r="B829" s="25"/>
      <c r="C829" s="26"/>
      <c r="D829" s="1" t="str">
        <f>IF(C829="","",VLOOKUP(C829,'Nomenclature des comptes'!$B$4:$C$646,2))</f>
        <v/>
      </c>
      <c r="E829" s="73"/>
      <c r="F829" s="29"/>
      <c r="G829" s="29"/>
      <c r="H829" s="136"/>
    </row>
    <row r="830" spans="1:8">
      <c r="A830" s="24"/>
      <c r="B830" s="25"/>
      <c r="C830" s="26"/>
      <c r="D830" s="1" t="str">
        <f>IF(C830="","",VLOOKUP(C830,'Nomenclature des comptes'!$B$4:$C$646,2))</f>
        <v/>
      </c>
      <c r="E830" s="73"/>
      <c r="F830" s="29"/>
      <c r="G830" s="29"/>
      <c r="H830" s="136"/>
    </row>
    <row r="831" spans="1:8">
      <c r="A831" s="24"/>
      <c r="B831" s="25"/>
      <c r="C831" s="26"/>
      <c r="D831" s="1" t="str">
        <f>IF(C831="","",VLOOKUP(C831,'Nomenclature des comptes'!$B$4:$C$646,2))</f>
        <v/>
      </c>
      <c r="E831" s="73"/>
      <c r="F831" s="29"/>
      <c r="G831" s="29"/>
      <c r="H831" s="136"/>
    </row>
    <row r="832" spans="1:8">
      <c r="A832" s="24"/>
      <c r="B832" s="25"/>
      <c r="C832" s="26"/>
      <c r="D832" s="1" t="str">
        <f>IF(C832="","",VLOOKUP(C832,'Nomenclature des comptes'!$B$4:$C$646,2))</f>
        <v/>
      </c>
      <c r="E832" s="73"/>
      <c r="F832" s="29"/>
      <c r="G832" s="29"/>
      <c r="H832" s="136"/>
    </row>
    <row r="833" spans="1:8">
      <c r="A833" s="24"/>
      <c r="B833" s="25"/>
      <c r="C833" s="26"/>
      <c r="D833" s="1" t="str">
        <f>IF(C833="","",VLOOKUP(C833,'Nomenclature des comptes'!$B$4:$C$646,2))</f>
        <v/>
      </c>
      <c r="E833" s="73"/>
      <c r="F833" s="29"/>
      <c r="G833" s="29"/>
      <c r="H833" s="136"/>
    </row>
    <row r="834" spans="1:8">
      <c r="A834" s="24"/>
      <c r="B834" s="25"/>
      <c r="C834" s="26"/>
      <c r="D834" s="1" t="str">
        <f>IF(C834="","",VLOOKUP(C834,'Nomenclature des comptes'!$B$4:$C$646,2))</f>
        <v/>
      </c>
      <c r="E834" s="73"/>
      <c r="F834" s="29"/>
      <c r="G834" s="29"/>
      <c r="H834" s="136"/>
    </row>
    <row r="835" spans="1:8">
      <c r="A835" s="24"/>
      <c r="B835" s="25"/>
      <c r="C835" s="26"/>
      <c r="D835" s="1" t="str">
        <f>IF(C835="","",VLOOKUP(C835,'Nomenclature des comptes'!$B$4:$C$646,2))</f>
        <v/>
      </c>
      <c r="E835" s="73"/>
      <c r="F835" s="29"/>
      <c r="G835" s="29"/>
      <c r="H835" s="136"/>
    </row>
    <row r="836" spans="1:8">
      <c r="A836" s="24"/>
      <c r="B836" s="25"/>
      <c r="C836" s="26"/>
      <c r="D836" s="1" t="str">
        <f>IF(C836="","",VLOOKUP(C836,'Nomenclature des comptes'!$B$4:$C$646,2))</f>
        <v/>
      </c>
      <c r="E836" s="73"/>
      <c r="F836" s="29"/>
      <c r="G836" s="29"/>
      <c r="H836" s="136"/>
    </row>
    <row r="837" spans="1:8">
      <c r="A837" s="24"/>
      <c r="B837" s="25"/>
      <c r="C837" s="26"/>
      <c r="D837" s="1" t="str">
        <f>IF(C837="","",VLOOKUP(C837,'Nomenclature des comptes'!$B$4:$C$646,2))</f>
        <v/>
      </c>
      <c r="E837" s="73"/>
      <c r="F837" s="29"/>
      <c r="G837" s="29"/>
      <c r="H837" s="136"/>
    </row>
    <row r="838" spans="1:8">
      <c r="A838" s="24"/>
      <c r="B838" s="25"/>
      <c r="C838" s="26"/>
      <c r="D838" s="1" t="str">
        <f>IF(C838="","",VLOOKUP(C838,'Nomenclature des comptes'!$B$4:$C$646,2))</f>
        <v/>
      </c>
      <c r="E838" s="73"/>
      <c r="F838" s="29"/>
      <c r="G838" s="29"/>
      <c r="H838" s="136"/>
    </row>
    <row r="839" spans="1:8">
      <c r="A839" s="24"/>
      <c r="B839" s="25"/>
      <c r="C839" s="26"/>
      <c r="D839" s="1" t="str">
        <f>IF(C839="","",VLOOKUP(C839,'Nomenclature des comptes'!$B$4:$C$646,2))</f>
        <v/>
      </c>
      <c r="E839" s="73"/>
      <c r="F839" s="29"/>
      <c r="G839" s="29"/>
      <c r="H839" s="136"/>
    </row>
    <row r="840" spans="1:8">
      <c r="A840" s="24"/>
      <c r="B840" s="25"/>
      <c r="C840" s="26"/>
      <c r="D840" s="1" t="str">
        <f>IF(C840="","",VLOOKUP(C840,'Nomenclature des comptes'!$B$4:$C$646,2))</f>
        <v/>
      </c>
      <c r="E840" s="73"/>
      <c r="F840" s="29"/>
      <c r="G840" s="29"/>
      <c r="H840" s="136"/>
    </row>
    <row r="841" spans="1:8">
      <c r="A841" s="24"/>
      <c r="B841" s="25"/>
      <c r="C841" s="26"/>
      <c r="D841" s="1" t="str">
        <f>IF(C841="","",VLOOKUP(C841,'Nomenclature des comptes'!$B$4:$C$646,2))</f>
        <v/>
      </c>
      <c r="E841" s="73"/>
      <c r="F841" s="29"/>
      <c r="G841" s="29"/>
      <c r="H841" s="136"/>
    </row>
    <row r="842" spans="1:8">
      <c r="A842" s="24"/>
      <c r="B842" s="25"/>
      <c r="C842" s="26"/>
      <c r="D842" s="1" t="str">
        <f>IF(C842="","",VLOOKUP(C842,'Nomenclature des comptes'!$B$4:$C$646,2))</f>
        <v/>
      </c>
      <c r="E842" s="73"/>
      <c r="F842" s="29"/>
      <c r="G842" s="29"/>
      <c r="H842" s="136"/>
    </row>
    <row r="843" spans="1:8">
      <c r="A843" s="24"/>
      <c r="B843" s="25"/>
      <c r="C843" s="26"/>
      <c r="D843" s="1" t="str">
        <f>IF(C843="","",VLOOKUP(C843,'Nomenclature des comptes'!$B$4:$C$646,2))</f>
        <v/>
      </c>
      <c r="E843" s="73"/>
      <c r="F843" s="29"/>
      <c r="G843" s="29"/>
      <c r="H843" s="136"/>
    </row>
    <row r="844" spans="1:8">
      <c r="A844" s="24"/>
      <c r="B844" s="25"/>
      <c r="C844" s="26"/>
      <c r="D844" s="1" t="str">
        <f>IF(C844="","",VLOOKUP(C844,'Nomenclature des comptes'!$B$4:$C$646,2))</f>
        <v/>
      </c>
      <c r="E844" s="73"/>
      <c r="F844" s="29"/>
      <c r="G844" s="29"/>
      <c r="H844" s="136"/>
    </row>
    <row r="845" spans="1:8">
      <c r="A845" s="24"/>
      <c r="B845" s="25"/>
      <c r="C845" s="26"/>
      <c r="D845" s="1" t="str">
        <f>IF(C845="","",VLOOKUP(C845,'Nomenclature des comptes'!$B$4:$C$646,2))</f>
        <v/>
      </c>
      <c r="E845" s="73"/>
      <c r="F845" s="29"/>
      <c r="G845" s="29"/>
      <c r="H845" s="136"/>
    </row>
    <row r="846" spans="1:8">
      <c r="A846" s="24"/>
      <c r="B846" s="25"/>
      <c r="C846" s="26"/>
      <c r="D846" s="1" t="str">
        <f>IF(C846="","",VLOOKUP(C846,'Nomenclature des comptes'!$B$4:$C$646,2))</f>
        <v/>
      </c>
      <c r="E846" s="73"/>
      <c r="F846" s="29"/>
      <c r="G846" s="29"/>
      <c r="H846" s="136"/>
    </row>
    <row r="847" spans="1:8">
      <c r="A847" s="24"/>
      <c r="B847" s="25"/>
      <c r="C847" s="26"/>
      <c r="D847" s="1" t="str">
        <f>IF(C847="","",VLOOKUP(C847,'Nomenclature des comptes'!$B$4:$C$646,2))</f>
        <v/>
      </c>
      <c r="E847" s="73"/>
      <c r="F847" s="29"/>
      <c r="G847" s="29"/>
      <c r="H847" s="136"/>
    </row>
    <row r="848" spans="1:8">
      <c r="A848" s="24"/>
      <c r="B848" s="25"/>
      <c r="C848" s="26"/>
      <c r="D848" s="1" t="str">
        <f>IF(C848="","",VLOOKUP(C848,'Nomenclature des comptes'!$B$4:$C$646,2))</f>
        <v/>
      </c>
      <c r="E848" s="73"/>
      <c r="F848" s="29"/>
      <c r="G848" s="29"/>
      <c r="H848" s="136"/>
    </row>
    <row r="849" spans="1:8">
      <c r="A849" s="24"/>
      <c r="B849" s="25"/>
      <c r="C849" s="26"/>
      <c r="D849" s="1" t="str">
        <f>IF(C849="","",VLOOKUP(C849,'Nomenclature des comptes'!$B$4:$C$646,2))</f>
        <v/>
      </c>
      <c r="E849" s="73"/>
      <c r="F849" s="29"/>
      <c r="G849" s="29"/>
      <c r="H849" s="136"/>
    </row>
    <row r="850" spans="1:8">
      <c r="A850" s="24"/>
      <c r="B850" s="25"/>
      <c r="C850" s="26"/>
      <c r="D850" s="1" t="str">
        <f>IF(C850="","",VLOOKUP(C850,'Nomenclature des comptes'!$B$4:$C$646,2))</f>
        <v/>
      </c>
      <c r="E850" s="73"/>
      <c r="F850" s="29"/>
      <c r="G850" s="29"/>
      <c r="H850" s="136"/>
    </row>
    <row r="851" spans="1:8">
      <c r="A851" s="24"/>
      <c r="B851" s="25"/>
      <c r="C851" s="26"/>
      <c r="D851" s="1" t="str">
        <f>IF(C851="","",VLOOKUP(C851,'Nomenclature des comptes'!$B$4:$C$646,2))</f>
        <v/>
      </c>
      <c r="E851" s="73"/>
      <c r="F851" s="29"/>
      <c r="G851" s="29"/>
      <c r="H851" s="136"/>
    </row>
    <row r="852" spans="1:8">
      <c r="A852" s="24"/>
      <c r="B852" s="25"/>
      <c r="C852" s="26"/>
      <c r="D852" s="1" t="str">
        <f>IF(C852="","",VLOOKUP(C852,'Nomenclature des comptes'!$B$4:$C$646,2))</f>
        <v/>
      </c>
      <c r="E852" s="73"/>
      <c r="F852" s="29"/>
      <c r="G852" s="29"/>
      <c r="H852" s="136"/>
    </row>
    <row r="853" spans="1:8">
      <c r="A853" s="24"/>
      <c r="B853" s="25"/>
      <c r="C853" s="26"/>
      <c r="D853" s="1" t="str">
        <f>IF(C853="","",VLOOKUP(C853,'Nomenclature des comptes'!$B$4:$C$646,2))</f>
        <v/>
      </c>
      <c r="E853" s="73"/>
      <c r="F853" s="29"/>
      <c r="G853" s="29"/>
      <c r="H853" s="136"/>
    </row>
    <row r="854" spans="1:8">
      <c r="A854" s="24"/>
      <c r="B854" s="25"/>
      <c r="C854" s="26"/>
      <c r="D854" s="1" t="str">
        <f>IF(C854="","",VLOOKUP(C854,'Nomenclature des comptes'!$B$4:$C$646,2))</f>
        <v/>
      </c>
      <c r="E854" s="73"/>
      <c r="F854" s="29"/>
      <c r="G854" s="29"/>
      <c r="H854" s="136"/>
    </row>
    <row r="855" spans="1:8">
      <c r="A855" s="24"/>
      <c r="B855" s="25"/>
      <c r="C855" s="26"/>
      <c r="D855" s="1" t="str">
        <f>IF(C855="","",VLOOKUP(C855,'Nomenclature des comptes'!$B$4:$C$646,2))</f>
        <v/>
      </c>
      <c r="E855" s="73"/>
      <c r="F855" s="29"/>
      <c r="G855" s="29"/>
      <c r="H855" s="136"/>
    </row>
    <row r="856" spans="1:8">
      <c r="A856" s="24"/>
      <c r="B856" s="25"/>
      <c r="C856" s="26"/>
      <c r="D856" s="1" t="str">
        <f>IF(C856="","",VLOOKUP(C856,'Nomenclature des comptes'!$B$4:$C$646,2))</f>
        <v/>
      </c>
      <c r="E856" s="73"/>
      <c r="F856" s="29"/>
      <c r="G856" s="29"/>
      <c r="H856" s="136"/>
    </row>
    <row r="857" spans="1:8">
      <c r="A857" s="24"/>
      <c r="B857" s="25"/>
      <c r="C857" s="26"/>
      <c r="D857" s="1" t="str">
        <f>IF(C857="","",VLOOKUP(C857,'Nomenclature des comptes'!$B$4:$C$646,2))</f>
        <v/>
      </c>
      <c r="E857" s="73"/>
      <c r="F857" s="29"/>
      <c r="G857" s="29"/>
      <c r="H857" s="136"/>
    </row>
    <row r="858" spans="1:8">
      <c r="A858" s="24"/>
      <c r="B858" s="25"/>
      <c r="C858" s="26"/>
      <c r="D858" s="1" t="str">
        <f>IF(C858="","",VLOOKUP(C858,'Nomenclature des comptes'!$B$4:$C$646,2))</f>
        <v/>
      </c>
      <c r="E858" s="73"/>
      <c r="F858" s="29"/>
      <c r="G858" s="29"/>
      <c r="H858" s="136"/>
    </row>
    <row r="859" spans="1:8">
      <c r="A859" s="24"/>
      <c r="B859" s="25"/>
      <c r="C859" s="26"/>
      <c r="D859" s="1" t="str">
        <f>IF(C859="","",VLOOKUP(C859,'Nomenclature des comptes'!$B$4:$C$646,2))</f>
        <v/>
      </c>
      <c r="E859" s="73"/>
      <c r="F859" s="29"/>
      <c r="G859" s="29"/>
      <c r="H859" s="136"/>
    </row>
    <row r="860" spans="1:8">
      <c r="A860" s="24"/>
      <c r="B860" s="25"/>
      <c r="C860" s="26"/>
      <c r="D860" s="1" t="str">
        <f>IF(C860="","",VLOOKUP(C860,'Nomenclature des comptes'!$B$4:$C$646,2))</f>
        <v/>
      </c>
      <c r="E860" s="73"/>
      <c r="F860" s="29"/>
      <c r="G860" s="29"/>
      <c r="H860" s="136"/>
    </row>
    <row r="861" spans="1:8">
      <c r="A861" s="24"/>
      <c r="B861" s="25"/>
      <c r="C861" s="26"/>
      <c r="D861" s="1" t="str">
        <f>IF(C861="","",VLOOKUP(C861,'Nomenclature des comptes'!$B$4:$C$646,2))</f>
        <v/>
      </c>
      <c r="E861" s="73"/>
      <c r="F861" s="29"/>
      <c r="G861" s="29"/>
      <c r="H861" s="136"/>
    </row>
    <row r="862" spans="1:8">
      <c r="A862" s="24"/>
      <c r="B862" s="25"/>
      <c r="C862" s="26"/>
      <c r="D862" s="1" t="str">
        <f>IF(C862="","",VLOOKUP(C862,'Nomenclature des comptes'!$B$4:$C$646,2))</f>
        <v/>
      </c>
      <c r="E862" s="73"/>
      <c r="F862" s="29"/>
      <c r="G862" s="29"/>
      <c r="H862" s="136"/>
    </row>
    <row r="863" spans="1:8">
      <c r="A863" s="24"/>
      <c r="B863" s="25"/>
      <c r="C863" s="26"/>
      <c r="D863" s="1" t="str">
        <f>IF(C863="","",VLOOKUP(C863,'Nomenclature des comptes'!$B$4:$C$646,2))</f>
        <v/>
      </c>
      <c r="E863" s="73"/>
      <c r="F863" s="29"/>
      <c r="G863" s="29"/>
      <c r="H863" s="136"/>
    </row>
    <row r="864" spans="1:8">
      <c r="A864" s="24"/>
      <c r="B864" s="25"/>
      <c r="C864" s="26"/>
      <c r="D864" s="1" t="str">
        <f>IF(C864="","",VLOOKUP(C864,'Nomenclature des comptes'!$B$4:$C$646,2))</f>
        <v/>
      </c>
      <c r="E864" s="73"/>
      <c r="F864" s="29"/>
      <c r="G864" s="29"/>
      <c r="H864" s="136"/>
    </row>
    <row r="865" spans="1:8">
      <c r="A865" s="24"/>
      <c r="B865" s="25"/>
      <c r="C865" s="26"/>
      <c r="D865" s="1" t="str">
        <f>IF(C865="","",VLOOKUP(C865,'Nomenclature des comptes'!$B$4:$C$646,2))</f>
        <v/>
      </c>
      <c r="E865" s="73"/>
      <c r="F865" s="29"/>
      <c r="G865" s="29"/>
      <c r="H865" s="136"/>
    </row>
    <row r="866" spans="1:8">
      <c r="A866" s="24"/>
      <c r="B866" s="25"/>
      <c r="C866" s="26"/>
      <c r="D866" s="1" t="str">
        <f>IF(C866="","",VLOOKUP(C866,'Nomenclature des comptes'!$B$4:$C$646,2))</f>
        <v/>
      </c>
      <c r="E866" s="73"/>
      <c r="F866" s="29"/>
      <c r="G866" s="29"/>
      <c r="H866" s="136"/>
    </row>
    <row r="867" spans="1:8">
      <c r="A867" s="24"/>
      <c r="B867" s="25"/>
      <c r="C867" s="26"/>
      <c r="D867" s="1" t="str">
        <f>IF(C867="","",VLOOKUP(C867,'Nomenclature des comptes'!$B$4:$C$646,2))</f>
        <v/>
      </c>
      <c r="E867" s="73"/>
      <c r="F867" s="29"/>
      <c r="G867" s="29"/>
      <c r="H867" s="136"/>
    </row>
    <row r="868" spans="1:8">
      <c r="A868" s="24"/>
      <c r="B868" s="25"/>
      <c r="C868" s="26"/>
      <c r="D868" s="1" t="str">
        <f>IF(C868="","",VLOOKUP(C868,'Nomenclature des comptes'!$B$4:$C$646,2))</f>
        <v/>
      </c>
      <c r="E868" s="73"/>
      <c r="F868" s="29"/>
      <c r="G868" s="29"/>
      <c r="H868" s="136"/>
    </row>
    <row r="869" spans="1:8">
      <c r="A869" s="24"/>
      <c r="B869" s="25"/>
      <c r="C869" s="26"/>
      <c r="D869" s="1" t="str">
        <f>IF(C869="","",VLOOKUP(C869,'Nomenclature des comptes'!$B$4:$C$646,2))</f>
        <v/>
      </c>
      <c r="E869" s="73"/>
      <c r="F869" s="29"/>
      <c r="G869" s="29"/>
      <c r="H869" s="136"/>
    </row>
    <row r="870" spans="1:8">
      <c r="A870" s="24"/>
      <c r="B870" s="25"/>
      <c r="C870" s="26"/>
      <c r="D870" s="1" t="str">
        <f>IF(C870="","",VLOOKUP(C870,'Nomenclature des comptes'!$B$4:$C$646,2))</f>
        <v/>
      </c>
      <c r="E870" s="73"/>
      <c r="F870" s="29"/>
      <c r="G870" s="29"/>
      <c r="H870" s="136"/>
    </row>
    <row r="871" spans="1:8">
      <c r="A871" s="24"/>
      <c r="B871" s="25"/>
      <c r="C871" s="26"/>
      <c r="D871" s="1" t="str">
        <f>IF(C871="","",VLOOKUP(C871,'Nomenclature des comptes'!$B$4:$C$646,2))</f>
        <v/>
      </c>
      <c r="E871" s="73"/>
      <c r="F871" s="29"/>
      <c r="G871" s="29"/>
      <c r="H871" s="136"/>
    </row>
    <row r="872" spans="1:8">
      <c r="A872" s="24"/>
      <c r="B872" s="25"/>
      <c r="C872" s="26"/>
      <c r="D872" s="1" t="str">
        <f>IF(C872="","",VLOOKUP(C872,'Nomenclature des comptes'!$B$4:$C$646,2))</f>
        <v/>
      </c>
      <c r="E872" s="73"/>
      <c r="F872" s="29"/>
      <c r="G872" s="29"/>
      <c r="H872" s="136"/>
    </row>
    <row r="873" spans="1:8">
      <c r="A873" s="24"/>
      <c r="B873" s="25"/>
      <c r="C873" s="26"/>
      <c r="D873" s="1" t="str">
        <f>IF(C873="","",VLOOKUP(C873,'Nomenclature des comptes'!$B$4:$C$646,2))</f>
        <v/>
      </c>
      <c r="E873" s="73"/>
      <c r="F873" s="29"/>
      <c r="G873" s="29"/>
      <c r="H873" s="136"/>
    </row>
    <row r="874" spans="1:8">
      <c r="A874" s="24"/>
      <c r="B874" s="25"/>
      <c r="C874" s="26"/>
      <c r="D874" s="1" t="str">
        <f>IF(C874="","",VLOOKUP(C874,'Nomenclature des comptes'!$B$4:$C$646,2))</f>
        <v/>
      </c>
      <c r="E874" s="73"/>
      <c r="F874" s="29"/>
      <c r="G874" s="29"/>
      <c r="H874" s="136"/>
    </row>
    <row r="875" spans="1:8">
      <c r="A875" s="24"/>
      <c r="B875" s="25"/>
      <c r="C875" s="26"/>
      <c r="D875" s="1" t="str">
        <f>IF(C875="","",VLOOKUP(C875,'Nomenclature des comptes'!$B$4:$C$646,2))</f>
        <v/>
      </c>
      <c r="E875" s="73"/>
      <c r="F875" s="29"/>
      <c r="G875" s="29"/>
      <c r="H875" s="136"/>
    </row>
    <row r="876" spans="1:8">
      <c r="A876" s="24"/>
      <c r="B876" s="25"/>
      <c r="C876" s="26"/>
      <c r="D876" s="1" t="str">
        <f>IF(C876="","",VLOOKUP(C876,'Nomenclature des comptes'!$B$4:$C$646,2))</f>
        <v/>
      </c>
      <c r="E876" s="73"/>
      <c r="F876" s="29"/>
      <c r="G876" s="29"/>
      <c r="H876" s="136"/>
    </row>
    <row r="877" spans="1:8">
      <c r="A877" s="24"/>
      <c r="B877" s="25"/>
      <c r="C877" s="26"/>
      <c r="D877" s="1" t="str">
        <f>IF(C877="","",VLOOKUP(C877,'Nomenclature des comptes'!$B$4:$C$646,2))</f>
        <v/>
      </c>
      <c r="E877" s="73"/>
      <c r="F877" s="29"/>
      <c r="G877" s="29"/>
      <c r="H877" s="136"/>
    </row>
    <row r="878" spans="1:8">
      <c r="A878" s="24"/>
      <c r="B878" s="25"/>
      <c r="C878" s="26"/>
      <c r="D878" s="1" t="str">
        <f>IF(C878="","",VLOOKUP(C878,'Nomenclature des comptes'!$B$4:$C$646,2))</f>
        <v/>
      </c>
      <c r="E878" s="73"/>
      <c r="F878" s="29"/>
      <c r="G878" s="29"/>
      <c r="H878" s="136"/>
    </row>
    <row r="879" spans="1:8">
      <c r="A879" s="24"/>
      <c r="B879" s="25"/>
      <c r="C879" s="26"/>
      <c r="D879" s="1" t="str">
        <f>IF(C879="","",VLOOKUP(C879,'Nomenclature des comptes'!$B$4:$C$646,2))</f>
        <v/>
      </c>
      <c r="E879" s="73"/>
      <c r="F879" s="29"/>
      <c r="G879" s="29"/>
      <c r="H879" s="136"/>
    </row>
    <row r="880" spans="1:8">
      <c r="A880" s="24"/>
      <c r="B880" s="25"/>
      <c r="C880" s="26"/>
      <c r="D880" s="1" t="str">
        <f>IF(C880="","",VLOOKUP(C880,'Nomenclature des comptes'!$B$4:$C$646,2))</f>
        <v/>
      </c>
      <c r="E880" s="73"/>
      <c r="F880" s="29"/>
      <c r="G880" s="29"/>
      <c r="H880" s="136"/>
    </row>
    <row r="881" spans="1:8">
      <c r="A881" s="24"/>
      <c r="B881" s="25"/>
      <c r="C881" s="26"/>
      <c r="D881" s="1" t="str">
        <f>IF(C881="","",VLOOKUP(C881,'Nomenclature des comptes'!$B$4:$C$646,2))</f>
        <v/>
      </c>
      <c r="E881" s="73"/>
      <c r="F881" s="29"/>
      <c r="G881" s="29"/>
      <c r="H881" s="136"/>
    </row>
    <row r="882" spans="1:8">
      <c r="A882" s="24"/>
      <c r="B882" s="25"/>
      <c r="C882" s="26"/>
      <c r="D882" s="1" t="str">
        <f>IF(C882="","",VLOOKUP(C882,'Nomenclature des comptes'!$B$4:$C$646,2))</f>
        <v/>
      </c>
      <c r="E882" s="73"/>
      <c r="F882" s="29"/>
      <c r="G882" s="29"/>
      <c r="H882" s="136"/>
    </row>
    <row r="883" spans="1:8">
      <c r="A883" s="24"/>
      <c r="B883" s="25"/>
      <c r="C883" s="26"/>
      <c r="D883" s="1" t="str">
        <f>IF(C883="","",VLOOKUP(C883,'Nomenclature des comptes'!$B$4:$C$646,2))</f>
        <v/>
      </c>
      <c r="E883" s="73"/>
      <c r="F883" s="29"/>
      <c r="G883" s="29"/>
      <c r="H883" s="136"/>
    </row>
    <row r="884" spans="1:8">
      <c r="A884" s="24"/>
      <c r="B884" s="25"/>
      <c r="C884" s="26"/>
      <c r="D884" s="1" t="str">
        <f>IF(C884="","",VLOOKUP(C884,'Nomenclature des comptes'!$B$4:$C$646,2))</f>
        <v/>
      </c>
      <c r="E884" s="73"/>
      <c r="F884" s="29"/>
      <c r="G884" s="29"/>
      <c r="H884" s="136"/>
    </row>
    <row r="885" spans="1:8">
      <c r="A885" s="24"/>
      <c r="B885" s="25"/>
      <c r="C885" s="26"/>
      <c r="D885" s="1" t="str">
        <f>IF(C885="","",VLOOKUP(C885,'Nomenclature des comptes'!$B$4:$C$646,2))</f>
        <v/>
      </c>
      <c r="E885" s="73"/>
      <c r="F885" s="29"/>
      <c r="G885" s="29"/>
      <c r="H885" s="136"/>
    </row>
    <row r="886" spans="1:8">
      <c r="A886" s="24"/>
      <c r="B886" s="25"/>
      <c r="C886" s="26"/>
      <c r="D886" s="1" t="str">
        <f>IF(C886="","",VLOOKUP(C886,'Nomenclature des comptes'!$B$4:$C$646,2))</f>
        <v/>
      </c>
      <c r="E886" s="73"/>
      <c r="F886" s="29"/>
      <c r="G886" s="29"/>
      <c r="H886" s="136"/>
    </row>
    <row r="887" spans="1:8">
      <c r="A887" s="24"/>
      <c r="B887" s="25"/>
      <c r="C887" s="26"/>
      <c r="D887" s="1" t="str">
        <f>IF(C887="","",VLOOKUP(C887,'Nomenclature des comptes'!$B$4:$C$646,2))</f>
        <v/>
      </c>
      <c r="E887" s="73"/>
      <c r="F887" s="29"/>
      <c r="G887" s="29"/>
      <c r="H887" s="136"/>
    </row>
    <row r="888" spans="1:8">
      <c r="A888" s="24"/>
      <c r="B888" s="25"/>
      <c r="C888" s="26"/>
      <c r="D888" s="1" t="str">
        <f>IF(C888="","",VLOOKUP(C888,'Nomenclature des comptes'!$B$4:$C$646,2))</f>
        <v/>
      </c>
      <c r="E888" s="73"/>
      <c r="F888" s="29"/>
      <c r="G888" s="29"/>
      <c r="H888" s="136"/>
    </row>
    <row r="889" spans="1:8">
      <c r="A889" s="24"/>
      <c r="B889" s="25"/>
      <c r="C889" s="26"/>
      <c r="D889" s="1" t="str">
        <f>IF(C889="","",VLOOKUP(C889,'Nomenclature des comptes'!$B$4:$C$646,2))</f>
        <v/>
      </c>
      <c r="E889" s="73"/>
      <c r="F889" s="29"/>
      <c r="G889" s="29"/>
      <c r="H889" s="136"/>
    </row>
    <row r="890" spans="1:8">
      <c r="A890" s="24"/>
      <c r="B890" s="25"/>
      <c r="C890" s="26"/>
      <c r="D890" s="1" t="str">
        <f>IF(C890="","",VLOOKUP(C890,'Nomenclature des comptes'!$B$4:$C$646,2))</f>
        <v/>
      </c>
      <c r="E890" s="73"/>
      <c r="F890" s="29"/>
      <c r="G890" s="29"/>
      <c r="H890" s="136"/>
    </row>
    <row r="891" spans="1:8">
      <c r="A891" s="24"/>
      <c r="B891" s="25"/>
      <c r="C891" s="26"/>
      <c r="D891" s="1" t="str">
        <f>IF(C891="","",VLOOKUP(C891,'Nomenclature des comptes'!$B$4:$C$646,2))</f>
        <v/>
      </c>
      <c r="E891" s="73"/>
      <c r="F891" s="29"/>
      <c r="G891" s="29"/>
      <c r="H891" s="136"/>
    </row>
    <row r="892" spans="1:8">
      <c r="A892" s="24"/>
      <c r="B892" s="25"/>
      <c r="C892" s="26"/>
      <c r="D892" s="1" t="str">
        <f>IF(C892="","",VLOOKUP(C892,'Nomenclature des comptes'!$B$4:$C$646,2))</f>
        <v/>
      </c>
      <c r="E892" s="73"/>
      <c r="F892" s="29"/>
      <c r="G892" s="29"/>
      <c r="H892" s="136"/>
    </row>
    <row r="893" spans="1:8">
      <c r="A893" s="24"/>
      <c r="B893" s="25"/>
      <c r="C893" s="26"/>
      <c r="D893" s="1" t="str">
        <f>IF(C893="","",VLOOKUP(C893,'Nomenclature des comptes'!$B$4:$C$646,2))</f>
        <v/>
      </c>
      <c r="E893" s="73"/>
      <c r="F893" s="29"/>
      <c r="G893" s="29"/>
      <c r="H893" s="136"/>
    </row>
    <row r="894" spans="1:8">
      <c r="A894" s="24"/>
      <c r="B894" s="25"/>
      <c r="C894" s="26"/>
      <c r="D894" s="1" t="str">
        <f>IF(C894="","",VLOOKUP(C894,'Nomenclature des comptes'!$B$4:$C$646,2))</f>
        <v/>
      </c>
      <c r="E894" s="73"/>
      <c r="F894" s="29"/>
      <c r="G894" s="29"/>
      <c r="H894" s="136"/>
    </row>
    <row r="895" spans="1:8">
      <c r="A895" s="24"/>
      <c r="B895" s="25"/>
      <c r="C895" s="26"/>
      <c r="D895" s="1" t="str">
        <f>IF(C895="","",VLOOKUP(C895,'Nomenclature des comptes'!$B$4:$C$646,2))</f>
        <v/>
      </c>
      <c r="E895" s="73"/>
      <c r="F895" s="29"/>
      <c r="G895" s="29"/>
      <c r="H895" s="136"/>
    </row>
    <row r="896" spans="1:8">
      <c r="A896" s="24"/>
      <c r="B896" s="25"/>
      <c r="C896" s="26"/>
      <c r="D896" s="1" t="str">
        <f>IF(C896="","",VLOOKUP(C896,'Nomenclature des comptes'!$B$4:$C$646,2))</f>
        <v/>
      </c>
      <c r="E896" s="73"/>
      <c r="F896" s="29"/>
      <c r="G896" s="29"/>
      <c r="H896" s="136"/>
    </row>
    <row r="897" spans="1:8">
      <c r="A897" s="24"/>
      <c r="B897" s="25"/>
      <c r="C897" s="26"/>
      <c r="D897" s="1" t="str">
        <f>IF(C897="","",VLOOKUP(C897,'Nomenclature des comptes'!$B$4:$C$646,2))</f>
        <v/>
      </c>
      <c r="E897" s="73"/>
      <c r="F897" s="29"/>
      <c r="G897" s="29"/>
      <c r="H897" s="136"/>
    </row>
    <row r="898" spans="1:8">
      <c r="A898" s="24"/>
      <c r="B898" s="25"/>
      <c r="C898" s="26"/>
      <c r="D898" s="1" t="str">
        <f>IF(C898="","",VLOOKUP(C898,'Nomenclature des comptes'!$B$4:$C$646,2))</f>
        <v/>
      </c>
      <c r="E898" s="73"/>
      <c r="F898" s="29"/>
      <c r="G898" s="29"/>
      <c r="H898" s="136"/>
    </row>
    <row r="899" spans="1:8">
      <c r="A899" s="24"/>
      <c r="B899" s="25"/>
      <c r="C899" s="26"/>
      <c r="D899" s="1" t="str">
        <f>IF(C899="","",VLOOKUP(C899,'Nomenclature des comptes'!$B$4:$C$646,2))</f>
        <v/>
      </c>
      <c r="E899" s="73"/>
      <c r="F899" s="29"/>
      <c r="G899" s="29"/>
      <c r="H899" s="136"/>
    </row>
    <row r="900" spans="1:8">
      <c r="A900" s="24"/>
      <c r="B900" s="25"/>
      <c r="C900" s="26"/>
      <c r="D900" s="1" t="str">
        <f>IF(C900="","",VLOOKUP(C900,'Nomenclature des comptes'!$B$4:$C$646,2))</f>
        <v/>
      </c>
      <c r="E900" s="73"/>
      <c r="F900" s="29"/>
      <c r="G900" s="29"/>
      <c r="H900" s="136"/>
    </row>
    <row r="901" spans="1:8">
      <c r="A901" s="24"/>
      <c r="B901" s="25"/>
      <c r="C901" s="26"/>
      <c r="D901" s="1" t="str">
        <f>IF(C901="","",VLOOKUP(C901,'Nomenclature des comptes'!$B$4:$C$646,2))</f>
        <v/>
      </c>
      <c r="E901" s="73"/>
      <c r="F901" s="29"/>
      <c r="G901" s="29"/>
      <c r="H901" s="136"/>
    </row>
    <row r="902" spans="1:8">
      <c r="A902" s="24"/>
      <c r="B902" s="25"/>
      <c r="C902" s="26"/>
      <c r="D902" s="1" t="str">
        <f>IF(C902="","",VLOOKUP(C902,'Nomenclature des comptes'!$B$4:$C$646,2))</f>
        <v/>
      </c>
      <c r="E902" s="73"/>
      <c r="F902" s="29"/>
      <c r="G902" s="29"/>
      <c r="H902" s="136"/>
    </row>
    <row r="903" spans="1:8">
      <c r="A903" s="24"/>
      <c r="B903" s="25"/>
      <c r="C903" s="26"/>
      <c r="D903" s="1" t="str">
        <f>IF(C903="","",VLOOKUP(C903,'Nomenclature des comptes'!$B$4:$C$646,2))</f>
        <v/>
      </c>
      <c r="E903" s="73"/>
      <c r="F903" s="29"/>
      <c r="G903" s="29"/>
      <c r="H903" s="136"/>
    </row>
    <row r="904" spans="1:8">
      <c r="A904" s="24"/>
      <c r="B904" s="25"/>
      <c r="C904" s="26"/>
      <c r="D904" s="1" t="str">
        <f>IF(C904="","",VLOOKUP(C904,'Nomenclature des comptes'!$B$4:$C$646,2))</f>
        <v/>
      </c>
      <c r="E904" s="73"/>
      <c r="F904" s="29"/>
      <c r="G904" s="29"/>
      <c r="H904" s="136"/>
    </row>
    <row r="905" spans="1:8">
      <c r="A905" s="24"/>
      <c r="B905" s="25"/>
      <c r="C905" s="26"/>
      <c r="D905" s="1" t="str">
        <f>IF(C905="","",VLOOKUP(C905,'Nomenclature des comptes'!$B$4:$C$646,2))</f>
        <v/>
      </c>
      <c r="E905" s="73"/>
      <c r="F905" s="29"/>
      <c r="G905" s="29"/>
      <c r="H905" s="136"/>
    </row>
    <row r="906" spans="1:8">
      <c r="A906" s="24"/>
      <c r="B906" s="25"/>
      <c r="C906" s="26"/>
      <c r="D906" s="1" t="str">
        <f>IF(C906="","",VLOOKUP(C906,'Nomenclature des comptes'!$B$4:$C$646,2))</f>
        <v/>
      </c>
      <c r="E906" s="73"/>
      <c r="F906" s="29"/>
      <c r="G906" s="29"/>
      <c r="H906" s="136"/>
    </row>
    <row r="907" spans="1:8">
      <c r="A907" s="24"/>
      <c r="B907" s="25"/>
      <c r="C907" s="26"/>
      <c r="D907" s="1" t="str">
        <f>IF(C907="","",VLOOKUP(C907,'Nomenclature des comptes'!$B$4:$C$646,2))</f>
        <v/>
      </c>
      <c r="E907" s="73"/>
      <c r="F907" s="29"/>
      <c r="G907" s="29"/>
      <c r="H907" s="136"/>
    </row>
    <row r="908" spans="1:8">
      <c r="A908" s="24"/>
      <c r="B908" s="25"/>
      <c r="C908" s="26"/>
      <c r="D908" s="1" t="str">
        <f>IF(C908="","",VLOOKUP(C908,'Nomenclature des comptes'!$B$4:$C$646,2))</f>
        <v/>
      </c>
      <c r="E908" s="73"/>
      <c r="F908" s="29"/>
      <c r="G908" s="29"/>
      <c r="H908" s="136"/>
    </row>
    <row r="909" spans="1:8">
      <c r="A909" s="24"/>
      <c r="B909" s="25"/>
      <c r="C909" s="26"/>
      <c r="D909" s="1" t="str">
        <f>IF(C909="","",VLOOKUP(C909,'Nomenclature des comptes'!$B$4:$C$646,2))</f>
        <v/>
      </c>
      <c r="E909" s="73"/>
      <c r="F909" s="29"/>
      <c r="G909" s="29"/>
      <c r="H909" s="136"/>
    </row>
    <row r="910" spans="1:8">
      <c r="A910" s="24"/>
      <c r="B910" s="25"/>
      <c r="C910" s="26"/>
      <c r="D910" s="1" t="str">
        <f>IF(C910="","",VLOOKUP(C910,'Nomenclature des comptes'!$B$4:$C$646,2))</f>
        <v/>
      </c>
      <c r="E910" s="73"/>
      <c r="F910" s="29"/>
      <c r="G910" s="29"/>
      <c r="H910" s="136"/>
    </row>
    <row r="911" spans="1:8">
      <c r="A911" s="24"/>
      <c r="B911" s="25"/>
      <c r="C911" s="26"/>
      <c r="D911" s="1" t="str">
        <f>IF(C911="","",VLOOKUP(C911,'Nomenclature des comptes'!$B$4:$C$646,2))</f>
        <v/>
      </c>
      <c r="E911" s="73"/>
      <c r="F911" s="29"/>
      <c r="G911" s="29"/>
      <c r="H911" s="136"/>
    </row>
    <row r="912" spans="1:8">
      <c r="A912" s="24"/>
      <c r="B912" s="25"/>
      <c r="C912" s="26"/>
      <c r="D912" s="1" t="str">
        <f>IF(C912="","",VLOOKUP(C912,'Nomenclature des comptes'!$B$4:$C$646,2))</f>
        <v/>
      </c>
      <c r="E912" s="73"/>
      <c r="F912" s="29"/>
      <c r="G912" s="29"/>
      <c r="H912" s="136"/>
    </row>
    <row r="913" spans="1:8">
      <c r="A913" s="24"/>
      <c r="B913" s="25"/>
      <c r="C913" s="26"/>
      <c r="D913" s="1" t="str">
        <f>IF(C913="","",VLOOKUP(C913,'Nomenclature des comptes'!$B$4:$C$646,2))</f>
        <v/>
      </c>
      <c r="E913" s="73"/>
      <c r="F913" s="29"/>
      <c r="G913" s="29"/>
      <c r="H913" s="136"/>
    </row>
    <row r="914" spans="1:8">
      <c r="A914" s="24"/>
      <c r="B914" s="25"/>
      <c r="C914" s="26"/>
      <c r="D914" s="1" t="str">
        <f>IF(C914="","",VLOOKUP(C914,'Nomenclature des comptes'!$B$4:$C$646,2))</f>
        <v/>
      </c>
      <c r="E914" s="73"/>
      <c r="F914" s="29"/>
      <c r="G914" s="29"/>
      <c r="H914" s="136"/>
    </row>
    <row r="915" spans="1:8">
      <c r="A915" s="24"/>
      <c r="B915" s="25"/>
      <c r="C915" s="26"/>
      <c r="D915" s="1" t="str">
        <f>IF(C915="","",VLOOKUP(C915,'Nomenclature des comptes'!$B$4:$C$646,2))</f>
        <v/>
      </c>
      <c r="E915" s="73"/>
      <c r="F915" s="29"/>
      <c r="G915" s="29"/>
      <c r="H915" s="136"/>
    </row>
    <row r="916" spans="1:8">
      <c r="A916" s="24"/>
      <c r="B916" s="25"/>
      <c r="C916" s="26"/>
      <c r="D916" s="1" t="str">
        <f>IF(C916="","",VLOOKUP(C916,'Nomenclature des comptes'!$B$4:$C$646,2))</f>
        <v/>
      </c>
      <c r="E916" s="73"/>
      <c r="F916" s="29"/>
      <c r="G916" s="29"/>
      <c r="H916" s="136"/>
    </row>
    <row r="917" spans="1:8">
      <c r="A917" s="24"/>
      <c r="B917" s="25"/>
      <c r="C917" s="26"/>
      <c r="D917" s="1" t="str">
        <f>IF(C917="","",VLOOKUP(C917,'Nomenclature des comptes'!$B$4:$C$646,2))</f>
        <v/>
      </c>
      <c r="E917" s="73"/>
      <c r="F917" s="29"/>
      <c r="G917" s="29"/>
      <c r="H917" s="136"/>
    </row>
    <row r="918" spans="1:8">
      <c r="A918" s="24"/>
      <c r="B918" s="25"/>
      <c r="C918" s="26"/>
      <c r="D918" s="1" t="str">
        <f>IF(C918="","",VLOOKUP(C918,'Nomenclature des comptes'!$B$4:$C$646,2))</f>
        <v/>
      </c>
      <c r="E918" s="73"/>
      <c r="F918" s="29"/>
      <c r="G918" s="29"/>
      <c r="H918" s="136"/>
    </row>
    <row r="919" spans="1:8">
      <c r="A919" s="24"/>
      <c r="B919" s="25"/>
      <c r="C919" s="26"/>
      <c r="D919" s="1" t="str">
        <f>IF(C919="","",VLOOKUP(C919,'Nomenclature des comptes'!$B$4:$C$646,2))</f>
        <v/>
      </c>
      <c r="E919" s="73"/>
      <c r="F919" s="29"/>
      <c r="G919" s="29"/>
      <c r="H919" s="136"/>
    </row>
    <row r="920" spans="1:8">
      <c r="A920" s="24"/>
      <c r="B920" s="25"/>
      <c r="C920" s="26"/>
      <c r="D920" s="1" t="str">
        <f>IF(C920="","",VLOOKUP(C920,'Nomenclature des comptes'!$B$4:$C$646,2))</f>
        <v/>
      </c>
      <c r="E920" s="73"/>
      <c r="F920" s="29"/>
      <c r="G920" s="29"/>
      <c r="H920" s="136"/>
    </row>
    <row r="921" spans="1:8">
      <c r="A921" s="24"/>
      <c r="B921" s="25"/>
      <c r="C921" s="26"/>
      <c r="D921" s="1" t="str">
        <f>IF(C921="","",VLOOKUP(C921,'Nomenclature des comptes'!$B$4:$C$646,2))</f>
        <v/>
      </c>
      <c r="E921" s="73"/>
      <c r="F921" s="29"/>
      <c r="G921" s="29"/>
      <c r="H921" s="136"/>
    </row>
    <row r="922" spans="1:8">
      <c r="A922" s="24"/>
      <c r="B922" s="25"/>
      <c r="C922" s="26"/>
      <c r="D922" s="1" t="str">
        <f>IF(C922="","",VLOOKUP(C922,'Nomenclature des comptes'!$B$4:$C$646,2))</f>
        <v/>
      </c>
      <c r="E922" s="73"/>
      <c r="F922" s="29"/>
      <c r="G922" s="29"/>
      <c r="H922" s="136"/>
    </row>
    <row r="923" spans="1:8">
      <c r="A923" s="24"/>
      <c r="B923" s="25"/>
      <c r="C923" s="26"/>
      <c r="D923" s="1" t="str">
        <f>IF(C923="","",VLOOKUP(C923,'Nomenclature des comptes'!$B$4:$C$646,2))</f>
        <v/>
      </c>
      <c r="E923" s="73"/>
      <c r="F923" s="29"/>
      <c r="G923" s="29"/>
      <c r="H923" s="136"/>
    </row>
    <row r="924" spans="1:8">
      <c r="A924" s="24"/>
      <c r="B924" s="25"/>
      <c r="C924" s="26"/>
      <c r="D924" s="1" t="str">
        <f>IF(C924="","",VLOOKUP(C924,'Nomenclature des comptes'!$B$4:$C$646,2))</f>
        <v/>
      </c>
      <c r="E924" s="73"/>
      <c r="F924" s="29"/>
      <c r="G924" s="29"/>
      <c r="H924" s="136"/>
    </row>
    <row r="925" spans="1:8">
      <c r="A925" s="24"/>
      <c r="B925" s="25"/>
      <c r="C925" s="26"/>
      <c r="D925" s="1" t="str">
        <f>IF(C925="","",VLOOKUP(C925,'Nomenclature des comptes'!$B$4:$C$646,2))</f>
        <v/>
      </c>
      <c r="E925" s="73"/>
      <c r="F925" s="29"/>
      <c r="G925" s="29"/>
      <c r="H925" s="136"/>
    </row>
    <row r="926" spans="1:8">
      <c r="A926" s="24"/>
      <c r="B926" s="25"/>
      <c r="C926" s="26"/>
      <c r="D926" s="1" t="str">
        <f>IF(C926="","",VLOOKUP(C926,'Nomenclature des comptes'!$B$4:$C$646,2))</f>
        <v/>
      </c>
      <c r="E926" s="73"/>
      <c r="F926" s="29"/>
      <c r="G926" s="29"/>
      <c r="H926" s="136"/>
    </row>
    <row r="927" spans="1:8">
      <c r="A927" s="24"/>
      <c r="B927" s="25"/>
      <c r="C927" s="26"/>
      <c r="D927" s="1" t="str">
        <f>IF(C927="","",VLOOKUP(C927,'Nomenclature des comptes'!$B$4:$C$646,2))</f>
        <v/>
      </c>
      <c r="E927" s="73"/>
      <c r="F927" s="29"/>
      <c r="G927" s="29"/>
      <c r="H927" s="136"/>
    </row>
    <row r="928" spans="1:8">
      <c r="A928" s="24"/>
      <c r="B928" s="25"/>
      <c r="C928" s="26"/>
      <c r="D928" s="1" t="str">
        <f>IF(C928="","",VLOOKUP(C928,'Nomenclature des comptes'!$B$4:$C$646,2))</f>
        <v/>
      </c>
      <c r="E928" s="73"/>
      <c r="F928" s="29"/>
      <c r="G928" s="29"/>
      <c r="H928" s="136"/>
    </row>
    <row r="929" spans="1:8">
      <c r="A929" s="24"/>
      <c r="B929" s="25"/>
      <c r="C929" s="26"/>
      <c r="D929" s="1" t="str">
        <f>IF(C929="","",VLOOKUP(C929,'Nomenclature des comptes'!$B$4:$C$646,2))</f>
        <v/>
      </c>
      <c r="E929" s="73"/>
      <c r="F929" s="29"/>
      <c r="G929" s="29"/>
      <c r="H929" s="136"/>
    </row>
    <row r="930" spans="1:8">
      <c r="A930" s="24"/>
      <c r="B930" s="25"/>
      <c r="C930" s="26"/>
      <c r="D930" s="1" t="str">
        <f>IF(C930="","",VLOOKUP(C930,'Nomenclature des comptes'!$B$4:$C$646,2))</f>
        <v/>
      </c>
      <c r="E930" s="73"/>
      <c r="F930" s="29"/>
      <c r="G930" s="29"/>
      <c r="H930" s="136"/>
    </row>
    <row r="931" spans="1:8">
      <c r="A931" s="24"/>
      <c r="B931" s="25"/>
      <c r="C931" s="26"/>
      <c r="D931" s="1" t="str">
        <f>IF(C931="","",VLOOKUP(C931,'Nomenclature des comptes'!$B$4:$C$646,2))</f>
        <v/>
      </c>
      <c r="E931" s="73"/>
      <c r="F931" s="29"/>
      <c r="G931" s="29"/>
      <c r="H931" s="136"/>
    </row>
    <row r="932" spans="1:8">
      <c r="A932" s="24"/>
      <c r="B932" s="25"/>
      <c r="C932" s="26"/>
      <c r="D932" s="1" t="str">
        <f>IF(C932="","",VLOOKUP(C932,'Nomenclature des comptes'!$B$4:$C$646,2))</f>
        <v/>
      </c>
      <c r="E932" s="73"/>
      <c r="F932" s="29"/>
      <c r="G932" s="29"/>
      <c r="H932" s="136"/>
    </row>
    <row r="933" spans="1:8">
      <c r="A933" s="24"/>
      <c r="B933" s="25"/>
      <c r="C933" s="26"/>
      <c r="D933" s="1" t="str">
        <f>IF(C933="","",VLOOKUP(C933,'Nomenclature des comptes'!$B$4:$C$646,2))</f>
        <v/>
      </c>
      <c r="E933" s="73"/>
      <c r="F933" s="29"/>
      <c r="G933" s="29"/>
      <c r="H933" s="136"/>
    </row>
    <row r="934" spans="1:8">
      <c r="A934" s="24"/>
      <c r="B934" s="25"/>
      <c r="C934" s="26"/>
      <c r="D934" s="1" t="str">
        <f>IF(C934="","",VLOOKUP(C934,'Nomenclature des comptes'!$B$4:$C$646,2))</f>
        <v/>
      </c>
      <c r="E934" s="73"/>
      <c r="F934" s="29"/>
      <c r="G934" s="29"/>
      <c r="H934" s="136"/>
    </row>
    <row r="935" spans="1:8">
      <c r="A935" s="24"/>
      <c r="B935" s="25"/>
      <c r="C935" s="26"/>
      <c r="D935" s="1" t="str">
        <f>IF(C935="","",VLOOKUP(C935,'Nomenclature des comptes'!$B$4:$C$646,2))</f>
        <v/>
      </c>
      <c r="E935" s="73"/>
      <c r="F935" s="29"/>
      <c r="G935" s="29"/>
      <c r="H935" s="136"/>
    </row>
    <row r="936" spans="1:8">
      <c r="A936" s="24"/>
      <c r="B936" s="25"/>
      <c r="C936" s="26"/>
      <c r="D936" s="1" t="str">
        <f>IF(C936="","",VLOOKUP(C936,'Nomenclature des comptes'!$B$4:$C$646,2))</f>
        <v/>
      </c>
      <c r="E936" s="73"/>
      <c r="F936" s="29"/>
      <c r="G936" s="29"/>
      <c r="H936" s="136"/>
    </row>
    <row r="937" spans="1:8">
      <c r="A937" s="24"/>
      <c r="B937" s="25"/>
      <c r="C937" s="26"/>
      <c r="D937" s="1" t="str">
        <f>IF(C937="","",VLOOKUP(C937,'Nomenclature des comptes'!$B$4:$C$646,2))</f>
        <v/>
      </c>
      <c r="E937" s="73"/>
      <c r="F937" s="29"/>
      <c r="G937" s="29"/>
      <c r="H937" s="136"/>
    </row>
    <row r="938" spans="1:8">
      <c r="A938" s="24"/>
      <c r="B938" s="25"/>
      <c r="C938" s="26"/>
      <c r="D938" s="1" t="str">
        <f>IF(C938="","",VLOOKUP(C938,'Nomenclature des comptes'!$B$4:$C$646,2))</f>
        <v/>
      </c>
      <c r="E938" s="73"/>
      <c r="F938" s="29"/>
      <c r="G938" s="29"/>
      <c r="H938" s="136"/>
    </row>
    <row r="939" spans="1:8">
      <c r="A939" s="24"/>
      <c r="B939" s="25"/>
      <c r="C939" s="26"/>
      <c r="D939" s="1" t="str">
        <f>IF(C939="","",VLOOKUP(C939,'Nomenclature des comptes'!$B$4:$C$646,2))</f>
        <v/>
      </c>
      <c r="E939" s="73"/>
      <c r="F939" s="29"/>
      <c r="G939" s="29"/>
      <c r="H939" s="136"/>
    </row>
    <row r="940" spans="1:8">
      <c r="A940" s="24"/>
      <c r="B940" s="25"/>
      <c r="C940" s="26"/>
      <c r="D940" s="1" t="str">
        <f>IF(C940="","",VLOOKUP(C940,'Nomenclature des comptes'!$B$4:$C$646,2))</f>
        <v/>
      </c>
      <c r="E940" s="73"/>
      <c r="F940" s="29"/>
      <c r="G940" s="29"/>
      <c r="H940" s="136"/>
    </row>
    <row r="941" spans="1:8">
      <c r="A941" s="24"/>
      <c r="B941" s="25"/>
      <c r="C941" s="26"/>
      <c r="D941" s="1" t="str">
        <f>IF(C941="","",VLOOKUP(C941,'Nomenclature des comptes'!$B$4:$C$646,2))</f>
        <v/>
      </c>
      <c r="E941" s="73"/>
      <c r="F941" s="29"/>
      <c r="G941" s="29"/>
      <c r="H941" s="136"/>
    </row>
    <row r="942" spans="1:8">
      <c r="A942" s="24"/>
      <c r="B942" s="25"/>
      <c r="C942" s="26"/>
      <c r="D942" s="1" t="str">
        <f>IF(C942="","",VLOOKUP(C942,'Nomenclature des comptes'!$B$4:$C$646,2))</f>
        <v/>
      </c>
      <c r="E942" s="73"/>
      <c r="F942" s="29"/>
      <c r="G942" s="29"/>
      <c r="H942" s="136"/>
    </row>
    <row r="943" spans="1:8">
      <c r="A943" s="24"/>
      <c r="B943" s="25"/>
      <c r="C943" s="26"/>
      <c r="D943" s="1" t="str">
        <f>IF(C943="","",VLOOKUP(C943,'Nomenclature des comptes'!$B$4:$C$646,2))</f>
        <v/>
      </c>
      <c r="E943" s="73"/>
      <c r="F943" s="29"/>
      <c r="G943" s="29"/>
      <c r="H943" s="136"/>
    </row>
    <row r="944" spans="1:8">
      <c r="A944" s="24"/>
      <c r="B944" s="25"/>
      <c r="C944" s="26"/>
      <c r="D944" s="1" t="str">
        <f>IF(C944="","",VLOOKUP(C944,'Nomenclature des comptes'!$B$4:$C$646,2))</f>
        <v/>
      </c>
      <c r="E944" s="73"/>
      <c r="F944" s="29"/>
      <c r="G944" s="29"/>
      <c r="H944" s="136"/>
    </row>
    <row r="945" spans="1:8">
      <c r="A945" s="24"/>
      <c r="B945" s="25"/>
      <c r="C945" s="26"/>
      <c r="D945" s="1" t="str">
        <f>IF(C945="","",VLOOKUP(C945,'Nomenclature des comptes'!$B$4:$C$646,2))</f>
        <v/>
      </c>
      <c r="E945" s="73"/>
      <c r="F945" s="29"/>
      <c r="G945" s="29"/>
      <c r="H945" s="136"/>
    </row>
    <row r="946" spans="1:8">
      <c r="A946" s="24"/>
      <c r="B946" s="25"/>
      <c r="C946" s="26"/>
      <c r="D946" s="1" t="str">
        <f>IF(C946="","",VLOOKUP(C946,'Nomenclature des comptes'!$B$4:$C$646,2))</f>
        <v/>
      </c>
      <c r="E946" s="73"/>
      <c r="F946" s="29"/>
      <c r="G946" s="29"/>
      <c r="H946" s="136"/>
    </row>
    <row r="947" spans="1:8">
      <c r="A947" s="24"/>
      <c r="B947" s="25"/>
      <c r="C947" s="26"/>
      <c r="D947" s="1" t="str">
        <f>IF(C947="","",VLOOKUP(C947,'Nomenclature des comptes'!$B$4:$C$646,2))</f>
        <v/>
      </c>
      <c r="E947" s="73"/>
      <c r="F947" s="29"/>
      <c r="G947" s="29"/>
      <c r="H947" s="136"/>
    </row>
    <row r="948" spans="1:8">
      <c r="A948" s="24"/>
      <c r="B948" s="25"/>
      <c r="C948" s="26"/>
      <c r="D948" s="1" t="str">
        <f>IF(C948="","",VLOOKUP(C948,'Nomenclature des comptes'!$B$4:$C$646,2))</f>
        <v/>
      </c>
      <c r="E948" s="73"/>
      <c r="F948" s="29"/>
      <c r="G948" s="29"/>
      <c r="H948" s="136"/>
    </row>
    <row r="949" spans="1:8">
      <c r="A949" s="24"/>
      <c r="B949" s="25"/>
      <c r="C949" s="26"/>
      <c r="D949" s="1" t="str">
        <f>IF(C949="","",VLOOKUP(C949,'Nomenclature des comptes'!$B$4:$C$646,2))</f>
        <v/>
      </c>
      <c r="E949" s="73"/>
      <c r="F949" s="29"/>
      <c r="G949" s="29"/>
      <c r="H949" s="136"/>
    </row>
    <row r="950" spans="1:8">
      <c r="A950" s="24"/>
      <c r="B950" s="25"/>
      <c r="C950" s="26"/>
      <c r="D950" s="1" t="str">
        <f>IF(C950="","",VLOOKUP(C950,'Nomenclature des comptes'!$B$4:$C$646,2))</f>
        <v/>
      </c>
      <c r="E950" s="73"/>
      <c r="F950" s="29"/>
      <c r="G950" s="29"/>
      <c r="H950" s="136"/>
    </row>
    <row r="951" spans="1:8">
      <c r="A951" s="24"/>
      <c r="B951" s="25"/>
      <c r="C951" s="26"/>
      <c r="D951" s="1" t="str">
        <f>IF(C951="","",VLOOKUP(C951,'Nomenclature des comptes'!$B$4:$C$646,2))</f>
        <v/>
      </c>
      <c r="E951" s="73"/>
      <c r="F951" s="29"/>
      <c r="G951" s="29"/>
      <c r="H951" s="136"/>
    </row>
    <row r="952" spans="1:8">
      <c r="A952" s="24"/>
      <c r="B952" s="25"/>
      <c r="C952" s="26"/>
      <c r="D952" s="1" t="str">
        <f>IF(C952="","",VLOOKUP(C952,'Nomenclature des comptes'!$B$4:$C$646,2))</f>
        <v/>
      </c>
      <c r="E952" s="73"/>
      <c r="F952" s="29"/>
      <c r="G952" s="29"/>
      <c r="H952" s="136"/>
    </row>
    <row r="953" spans="1:8">
      <c r="A953" s="24"/>
      <c r="B953" s="25"/>
      <c r="C953" s="26"/>
      <c r="D953" s="1" t="str">
        <f>IF(C953="","",VLOOKUP(C953,'Nomenclature des comptes'!$B$4:$C$646,2))</f>
        <v/>
      </c>
      <c r="E953" s="73"/>
      <c r="F953" s="29"/>
      <c r="G953" s="29"/>
      <c r="H953" s="136"/>
    </row>
    <row r="954" spans="1:8">
      <c r="A954" s="24"/>
      <c r="B954" s="25"/>
      <c r="C954" s="26"/>
      <c r="D954" s="1" t="str">
        <f>IF(C954="","",VLOOKUP(C954,'Nomenclature des comptes'!$B$4:$C$646,2))</f>
        <v/>
      </c>
      <c r="E954" s="73"/>
      <c r="F954" s="29"/>
      <c r="G954" s="29"/>
      <c r="H954" s="136"/>
    </row>
    <row r="955" spans="1:8">
      <c r="A955" s="24"/>
      <c r="B955" s="25"/>
      <c r="C955" s="26"/>
      <c r="D955" s="1" t="str">
        <f>IF(C955="","",VLOOKUP(C955,'Nomenclature des comptes'!$B$4:$C$646,2))</f>
        <v/>
      </c>
      <c r="E955" s="73"/>
      <c r="F955" s="29"/>
      <c r="G955" s="29"/>
      <c r="H955" s="136"/>
    </row>
    <row r="956" spans="1:8">
      <c r="A956" s="24"/>
      <c r="B956" s="25"/>
      <c r="C956" s="26"/>
      <c r="D956" s="1" t="str">
        <f>IF(C956="","",VLOOKUP(C956,'Nomenclature des comptes'!$B$4:$C$646,2))</f>
        <v/>
      </c>
      <c r="E956" s="73"/>
      <c r="F956" s="29"/>
      <c r="G956" s="29"/>
      <c r="H956" s="136"/>
    </row>
    <row r="957" spans="1:8">
      <c r="A957" s="24"/>
      <c r="B957" s="25"/>
      <c r="C957" s="26"/>
      <c r="D957" s="1" t="str">
        <f>IF(C957="","",VLOOKUP(C957,'Nomenclature des comptes'!$B$4:$C$646,2))</f>
        <v/>
      </c>
      <c r="E957" s="73"/>
      <c r="F957" s="29"/>
      <c r="G957" s="29"/>
      <c r="H957" s="136"/>
    </row>
    <row r="958" spans="1:8">
      <c r="A958" s="24"/>
      <c r="B958" s="25"/>
      <c r="C958" s="26"/>
      <c r="D958" s="1" t="str">
        <f>IF(C958="","",VLOOKUP(C958,'Nomenclature des comptes'!$B$4:$C$646,2))</f>
        <v/>
      </c>
      <c r="E958" s="73"/>
      <c r="F958" s="29"/>
      <c r="G958" s="29"/>
      <c r="H958" s="136"/>
    </row>
    <row r="959" spans="1:8">
      <c r="A959" s="24"/>
      <c r="B959" s="25"/>
      <c r="C959" s="26"/>
      <c r="D959" s="1" t="str">
        <f>IF(C959="","",VLOOKUP(C959,'Nomenclature des comptes'!$B$4:$C$646,2))</f>
        <v/>
      </c>
      <c r="E959" s="73"/>
      <c r="F959" s="29"/>
      <c r="G959" s="29"/>
      <c r="H959" s="136"/>
    </row>
    <row r="960" spans="1:8">
      <c r="A960" s="24"/>
      <c r="B960" s="25"/>
      <c r="C960" s="26"/>
      <c r="D960" s="1" t="str">
        <f>IF(C960="","",VLOOKUP(C960,'Nomenclature des comptes'!$B$4:$C$646,2))</f>
        <v/>
      </c>
      <c r="E960" s="73"/>
      <c r="F960" s="29"/>
      <c r="G960" s="29"/>
      <c r="H960" s="136"/>
    </row>
    <row r="961" spans="1:8">
      <c r="A961" s="24"/>
      <c r="B961" s="25"/>
      <c r="C961" s="26"/>
      <c r="D961" s="1" t="str">
        <f>IF(C961="","",VLOOKUP(C961,'Nomenclature des comptes'!$B$4:$C$646,2))</f>
        <v/>
      </c>
      <c r="E961" s="73"/>
      <c r="F961" s="29"/>
      <c r="G961" s="29"/>
      <c r="H961" s="136"/>
    </row>
    <row r="962" spans="1:8">
      <c r="A962" s="24"/>
      <c r="B962" s="25"/>
      <c r="C962" s="26"/>
      <c r="D962" s="1" t="str">
        <f>IF(C962="","",VLOOKUP(C962,'Nomenclature des comptes'!$B$4:$C$646,2))</f>
        <v/>
      </c>
      <c r="E962" s="73"/>
      <c r="F962" s="29"/>
      <c r="G962" s="29"/>
      <c r="H962" s="136"/>
    </row>
    <row r="963" spans="1:8">
      <c r="A963" s="24"/>
      <c r="B963" s="25"/>
      <c r="C963" s="26"/>
      <c r="D963" s="1" t="str">
        <f>IF(C963="","",VLOOKUP(C963,'Nomenclature des comptes'!$B$4:$C$646,2))</f>
        <v/>
      </c>
      <c r="E963" s="73"/>
      <c r="F963" s="29"/>
      <c r="G963" s="29"/>
      <c r="H963" s="136"/>
    </row>
    <row r="964" spans="1:8">
      <c r="A964" s="24"/>
      <c r="B964" s="25"/>
      <c r="C964" s="26"/>
      <c r="D964" s="1" t="str">
        <f>IF(C964="","",VLOOKUP(C964,'Nomenclature des comptes'!$B$4:$C$646,2))</f>
        <v/>
      </c>
      <c r="E964" s="73"/>
      <c r="F964" s="29"/>
      <c r="G964" s="29"/>
      <c r="H964" s="136"/>
    </row>
    <row r="965" spans="1:8">
      <c r="A965" s="24"/>
      <c r="B965" s="25"/>
      <c r="C965" s="26"/>
      <c r="D965" s="1" t="str">
        <f>IF(C965="","",VLOOKUP(C965,'Nomenclature des comptes'!$B$4:$C$646,2))</f>
        <v/>
      </c>
      <c r="E965" s="73"/>
      <c r="F965" s="29"/>
      <c r="G965" s="29"/>
      <c r="H965" s="136"/>
    </row>
    <row r="966" spans="1:8">
      <c r="A966" s="24"/>
      <c r="B966" s="25"/>
      <c r="C966" s="26"/>
      <c r="D966" s="1" t="str">
        <f>IF(C966="","",VLOOKUP(C966,'Nomenclature des comptes'!$B$4:$C$646,2))</f>
        <v/>
      </c>
      <c r="E966" s="73"/>
      <c r="F966" s="29"/>
      <c r="G966" s="29"/>
      <c r="H966" s="136"/>
    </row>
    <row r="967" spans="1:8">
      <c r="A967" s="24"/>
      <c r="B967" s="25"/>
      <c r="C967" s="26"/>
      <c r="D967" s="1" t="str">
        <f>IF(C967="","",VLOOKUP(C967,'Nomenclature des comptes'!$B$4:$C$646,2))</f>
        <v/>
      </c>
      <c r="E967" s="73"/>
      <c r="F967" s="29"/>
      <c r="G967" s="29"/>
      <c r="H967" s="136"/>
    </row>
    <row r="968" spans="1:8">
      <c r="A968" s="24"/>
      <c r="B968" s="25"/>
      <c r="C968" s="26"/>
      <c r="D968" s="1" t="str">
        <f>IF(C968="","",VLOOKUP(C968,'Nomenclature des comptes'!$B$4:$C$646,2))</f>
        <v/>
      </c>
      <c r="E968" s="73"/>
      <c r="F968" s="29"/>
      <c r="G968" s="29"/>
      <c r="H968" s="136"/>
    </row>
    <row r="969" spans="1:8">
      <c r="A969" s="24"/>
      <c r="B969" s="25"/>
      <c r="C969" s="26"/>
      <c r="D969" s="1" t="str">
        <f>IF(C969="","",VLOOKUP(C969,'Nomenclature des comptes'!$B$4:$C$646,2))</f>
        <v/>
      </c>
      <c r="E969" s="73"/>
      <c r="F969" s="29"/>
      <c r="G969" s="29"/>
      <c r="H969" s="136"/>
    </row>
    <row r="970" spans="1:8">
      <c r="A970" s="24"/>
      <c r="B970" s="25"/>
      <c r="C970" s="26"/>
      <c r="D970" s="1" t="str">
        <f>IF(C970="","",VLOOKUP(C970,'Nomenclature des comptes'!$B$4:$C$646,2))</f>
        <v/>
      </c>
      <c r="E970" s="73"/>
      <c r="F970" s="29"/>
      <c r="G970" s="29"/>
      <c r="H970" s="136"/>
    </row>
    <row r="971" spans="1:8">
      <c r="A971" s="24"/>
      <c r="B971" s="25"/>
      <c r="C971" s="26"/>
      <c r="D971" s="1" t="str">
        <f>IF(C971="","",VLOOKUP(C971,'Nomenclature des comptes'!$B$4:$C$646,2))</f>
        <v/>
      </c>
      <c r="E971" s="73"/>
      <c r="F971" s="29"/>
      <c r="G971" s="29"/>
      <c r="H971" s="136"/>
    </row>
    <row r="972" spans="1:8">
      <c r="A972" s="24"/>
      <c r="B972" s="25"/>
      <c r="C972" s="26"/>
      <c r="D972" s="1" t="str">
        <f>IF(C972="","",VLOOKUP(C972,'Nomenclature des comptes'!$B$4:$C$646,2))</f>
        <v/>
      </c>
      <c r="E972" s="73"/>
      <c r="F972" s="29"/>
      <c r="G972" s="29"/>
      <c r="H972" s="136"/>
    </row>
    <row r="973" spans="1:8">
      <c r="A973" s="24"/>
      <c r="B973" s="25"/>
      <c r="C973" s="26"/>
      <c r="D973" s="1" t="str">
        <f>IF(C973="","",VLOOKUP(C973,'Nomenclature des comptes'!$B$4:$C$646,2))</f>
        <v/>
      </c>
      <c r="E973" s="73"/>
      <c r="F973" s="29"/>
      <c r="G973" s="29"/>
      <c r="H973" s="136"/>
    </row>
    <row r="974" spans="1:8">
      <c r="A974" s="24"/>
      <c r="B974" s="25"/>
      <c r="C974" s="26"/>
      <c r="D974" s="1" t="str">
        <f>IF(C974="","",VLOOKUP(C974,'Nomenclature des comptes'!$B$4:$C$646,2))</f>
        <v/>
      </c>
      <c r="E974" s="73"/>
      <c r="F974" s="29"/>
      <c r="G974" s="29"/>
      <c r="H974" s="136"/>
    </row>
    <row r="975" spans="1:8">
      <c r="A975" s="24"/>
      <c r="B975" s="25"/>
      <c r="C975" s="26"/>
      <c r="D975" s="1" t="str">
        <f>IF(C975="","",VLOOKUP(C975,'Nomenclature des comptes'!$B$4:$C$646,2))</f>
        <v/>
      </c>
      <c r="E975" s="73"/>
      <c r="F975" s="29"/>
      <c r="G975" s="29"/>
      <c r="H975" s="136"/>
    </row>
    <row r="976" spans="1:8">
      <c r="A976" s="24"/>
      <c r="B976" s="25"/>
      <c r="C976" s="26"/>
      <c r="D976" s="1" t="str">
        <f>IF(C976="","",VLOOKUP(C976,'Nomenclature des comptes'!$B$4:$C$646,2))</f>
        <v/>
      </c>
      <c r="E976" s="73"/>
      <c r="F976" s="29"/>
      <c r="G976" s="29"/>
      <c r="H976" s="136"/>
    </row>
    <row r="977" spans="1:8">
      <c r="A977" s="24"/>
      <c r="B977" s="25"/>
      <c r="C977" s="26"/>
      <c r="D977" s="1" t="str">
        <f>IF(C977="","",VLOOKUP(C977,'Nomenclature des comptes'!$B$4:$C$646,2))</f>
        <v/>
      </c>
      <c r="E977" s="73"/>
      <c r="F977" s="29"/>
      <c r="G977" s="29"/>
      <c r="H977" s="136"/>
    </row>
    <row r="978" spans="1:8">
      <c r="A978" s="24"/>
      <c r="B978" s="25"/>
      <c r="C978" s="26"/>
      <c r="D978" s="1" t="str">
        <f>IF(C978="","",VLOOKUP(C978,'Nomenclature des comptes'!$B$4:$C$646,2))</f>
        <v/>
      </c>
      <c r="E978" s="73"/>
      <c r="F978" s="29"/>
      <c r="G978" s="29"/>
      <c r="H978" s="136"/>
    </row>
    <row r="979" spans="1:8">
      <c r="A979" s="24"/>
      <c r="B979" s="25"/>
      <c r="C979" s="26"/>
      <c r="D979" s="1" t="str">
        <f>IF(C979="","",VLOOKUP(C979,'Nomenclature des comptes'!$B$4:$C$646,2))</f>
        <v/>
      </c>
      <c r="E979" s="73"/>
      <c r="F979" s="29"/>
      <c r="G979" s="29"/>
      <c r="H979" s="136"/>
    </row>
    <row r="980" spans="1:8">
      <c r="A980" s="24"/>
      <c r="B980" s="25"/>
      <c r="C980" s="26"/>
      <c r="D980" s="1" t="str">
        <f>IF(C980="","",VLOOKUP(C980,'Nomenclature des comptes'!$B$4:$C$646,2))</f>
        <v/>
      </c>
      <c r="E980" s="73"/>
      <c r="F980" s="29"/>
      <c r="G980" s="29"/>
      <c r="H980" s="136"/>
    </row>
    <row r="981" spans="1:8">
      <c r="A981" s="24"/>
      <c r="B981" s="25"/>
      <c r="C981" s="26"/>
      <c r="D981" s="1" t="str">
        <f>IF(C981="","",VLOOKUP(C981,'Nomenclature des comptes'!$B$4:$C$646,2))</f>
        <v/>
      </c>
      <c r="E981" s="73"/>
      <c r="F981" s="29"/>
      <c r="G981" s="29"/>
      <c r="H981" s="136"/>
    </row>
    <row r="982" spans="1:8">
      <c r="A982" s="24"/>
      <c r="B982" s="25"/>
      <c r="C982" s="26"/>
      <c r="D982" s="1" t="str">
        <f>IF(C982="","",VLOOKUP(C982,'Nomenclature des comptes'!$B$4:$C$646,2))</f>
        <v/>
      </c>
      <c r="E982" s="73"/>
      <c r="F982" s="29"/>
      <c r="G982" s="29"/>
      <c r="H982" s="136"/>
    </row>
    <row r="983" spans="1:8">
      <c r="A983" s="24"/>
      <c r="B983" s="25"/>
      <c r="C983" s="26"/>
      <c r="D983" s="1" t="str">
        <f>IF(C983="","",VLOOKUP(C983,'Nomenclature des comptes'!$B$4:$C$646,2))</f>
        <v/>
      </c>
      <c r="E983" s="73"/>
      <c r="F983" s="29"/>
      <c r="G983" s="29"/>
      <c r="H983" s="136"/>
    </row>
    <row r="984" spans="1:8">
      <c r="A984" s="24"/>
      <c r="B984" s="25"/>
      <c r="C984" s="26"/>
      <c r="D984" s="1" t="str">
        <f>IF(C984="","",VLOOKUP(C984,'Nomenclature des comptes'!$B$4:$C$646,2))</f>
        <v/>
      </c>
      <c r="E984" s="73"/>
      <c r="F984" s="29"/>
      <c r="G984" s="29"/>
      <c r="H984" s="136"/>
    </row>
    <row r="985" spans="1:8">
      <c r="A985" s="24"/>
      <c r="B985" s="25"/>
      <c r="C985" s="26"/>
      <c r="D985" s="1" t="str">
        <f>IF(C985="","",VLOOKUP(C985,'Nomenclature des comptes'!$B$4:$C$646,2))</f>
        <v/>
      </c>
      <c r="E985" s="73"/>
      <c r="F985" s="29"/>
      <c r="G985" s="29"/>
      <c r="H985" s="136"/>
    </row>
    <row r="986" spans="1:8">
      <c r="A986" s="24"/>
      <c r="B986" s="25"/>
      <c r="C986" s="26"/>
      <c r="D986" s="1" t="str">
        <f>IF(C986="","",VLOOKUP(C986,'Nomenclature des comptes'!$B$4:$C$646,2))</f>
        <v/>
      </c>
      <c r="E986" s="73"/>
      <c r="F986" s="29"/>
      <c r="G986" s="29"/>
      <c r="H986" s="136"/>
    </row>
    <row r="987" spans="1:8">
      <c r="A987" s="24"/>
      <c r="B987" s="25"/>
      <c r="C987" s="26"/>
      <c r="D987" s="1" t="str">
        <f>IF(C987="","",VLOOKUP(C987,'Nomenclature des comptes'!$B$4:$C$646,2))</f>
        <v/>
      </c>
      <c r="E987" s="73"/>
      <c r="F987" s="29"/>
      <c r="G987" s="29"/>
      <c r="H987" s="136"/>
    </row>
    <row r="988" spans="1:8">
      <c r="A988" s="24"/>
      <c r="B988" s="25"/>
      <c r="C988" s="26"/>
      <c r="D988" s="1" t="str">
        <f>IF(C988="","",VLOOKUP(C988,'Nomenclature des comptes'!$B$4:$C$646,2))</f>
        <v/>
      </c>
      <c r="E988" s="73"/>
      <c r="F988" s="29"/>
      <c r="G988" s="29"/>
      <c r="H988" s="136"/>
    </row>
    <row r="989" spans="1:8">
      <c r="A989" s="24"/>
      <c r="B989" s="25"/>
      <c r="C989" s="26"/>
      <c r="D989" s="1" t="str">
        <f>IF(C989="","",VLOOKUP(C989,'Nomenclature des comptes'!$B$4:$C$646,2))</f>
        <v/>
      </c>
      <c r="E989" s="73"/>
      <c r="F989" s="29"/>
      <c r="G989" s="29"/>
      <c r="H989" s="136"/>
    </row>
    <row r="990" spans="1:8">
      <c r="A990" s="24"/>
      <c r="B990" s="25"/>
      <c r="C990" s="26"/>
      <c r="D990" s="1" t="str">
        <f>IF(C990="","",VLOOKUP(C990,'Nomenclature des comptes'!$B$4:$C$646,2))</f>
        <v/>
      </c>
      <c r="E990" s="73"/>
      <c r="F990" s="29"/>
      <c r="G990" s="29"/>
      <c r="H990" s="136"/>
    </row>
    <row r="991" spans="1:8">
      <c r="A991" s="24"/>
      <c r="B991" s="25"/>
      <c r="C991" s="26"/>
      <c r="D991" s="1" t="str">
        <f>IF(C991="","",VLOOKUP(C991,'Nomenclature des comptes'!$B$4:$C$646,2))</f>
        <v/>
      </c>
      <c r="E991" s="73"/>
      <c r="F991" s="29"/>
      <c r="G991" s="29"/>
      <c r="H991" s="136"/>
    </row>
    <row r="992" spans="1:8">
      <c r="A992" s="24"/>
      <c r="B992" s="25"/>
      <c r="C992" s="26"/>
      <c r="D992" s="1" t="str">
        <f>IF(C992="","",VLOOKUP(C992,'Nomenclature des comptes'!$B$4:$C$646,2))</f>
        <v/>
      </c>
      <c r="E992" s="73"/>
      <c r="F992" s="29"/>
      <c r="G992" s="29"/>
      <c r="H992" s="136"/>
    </row>
    <row r="993" spans="1:8">
      <c r="A993" s="24"/>
      <c r="B993" s="25"/>
      <c r="C993" s="26"/>
      <c r="D993" s="1" t="str">
        <f>IF(C993="","",VLOOKUP(C993,'Nomenclature des comptes'!$B$4:$C$646,2))</f>
        <v/>
      </c>
      <c r="E993" s="73"/>
      <c r="F993" s="29"/>
      <c r="G993" s="29"/>
      <c r="H993" s="136"/>
    </row>
    <row r="994" spans="1:8">
      <c r="A994" s="24"/>
      <c r="B994" s="25"/>
      <c r="C994" s="26"/>
      <c r="D994" s="1" t="str">
        <f>IF(C994="","",VLOOKUP(C994,'Nomenclature des comptes'!$B$4:$C$646,2))</f>
        <v/>
      </c>
      <c r="E994" s="73"/>
      <c r="F994" s="29"/>
      <c r="G994" s="29"/>
      <c r="H994" s="136"/>
    </row>
    <row r="995" spans="1:8">
      <c r="A995" s="24"/>
      <c r="B995" s="25"/>
      <c r="C995" s="26"/>
      <c r="D995" s="1" t="str">
        <f>IF(C995="","",VLOOKUP(C995,'Nomenclature des comptes'!$B$4:$C$646,2))</f>
        <v/>
      </c>
      <c r="E995" s="73"/>
      <c r="F995" s="29"/>
      <c r="G995" s="29"/>
      <c r="H995" s="136"/>
    </row>
    <row r="996" spans="1:8">
      <c r="A996" s="24"/>
      <c r="B996" s="25"/>
      <c r="C996" s="26"/>
      <c r="D996" s="1" t="str">
        <f>IF(C996="","",VLOOKUP(C996,'Nomenclature des comptes'!$B$4:$C$646,2))</f>
        <v/>
      </c>
      <c r="E996" s="73"/>
      <c r="F996" s="29"/>
      <c r="G996" s="29"/>
      <c r="H996" s="136"/>
    </row>
    <row r="997" spans="1:8">
      <c r="A997" s="24"/>
      <c r="B997" s="25"/>
      <c r="C997" s="26"/>
      <c r="D997" s="1" t="str">
        <f>IF(C997="","",VLOOKUP(C997,'Nomenclature des comptes'!$B$4:$C$646,2))</f>
        <v/>
      </c>
      <c r="E997" s="73"/>
      <c r="F997" s="29"/>
      <c r="G997" s="29"/>
      <c r="H997" s="136"/>
    </row>
    <row r="998" spans="1:8">
      <c r="A998" s="24"/>
      <c r="B998" s="25"/>
      <c r="C998" s="26"/>
      <c r="D998" s="1" t="str">
        <f>IF(C998="","",VLOOKUP(C998,'Nomenclature des comptes'!$B$4:$C$646,2))</f>
        <v/>
      </c>
      <c r="E998" s="73"/>
      <c r="F998" s="29"/>
      <c r="G998" s="29"/>
      <c r="H998" s="136"/>
    </row>
    <row r="999" spans="1:8">
      <c r="A999" s="24"/>
      <c r="B999" s="25"/>
      <c r="C999" s="26"/>
      <c r="D999" s="1" t="str">
        <f>IF(C999="","",VLOOKUP(C999,'Nomenclature des comptes'!$B$4:$C$646,2))</f>
        <v/>
      </c>
      <c r="E999" s="73"/>
      <c r="F999" s="29"/>
      <c r="G999" s="29"/>
      <c r="H999" s="136"/>
    </row>
    <row r="1000" spans="1:8">
      <c r="A1000" s="24"/>
      <c r="B1000" s="25"/>
      <c r="C1000" s="26"/>
      <c r="D1000" s="1" t="str">
        <f>IF(C1000="","",VLOOKUP(C1000,'Nomenclature des comptes'!$B$4:$C$646,2))</f>
        <v/>
      </c>
      <c r="E1000" s="73"/>
      <c r="F1000" s="29"/>
      <c r="G1000" s="29"/>
      <c r="H1000" s="136"/>
    </row>
    <row r="1001" spans="1:8">
      <c r="A1001" s="24"/>
      <c r="B1001" s="25"/>
      <c r="C1001" s="26"/>
      <c r="D1001" s="1" t="str">
        <f>IF(C1001="","",VLOOKUP(C1001,'Nomenclature des comptes'!$B$4:$C$646,2))</f>
        <v/>
      </c>
      <c r="E1001" s="73"/>
      <c r="F1001" s="29"/>
      <c r="G1001" s="29"/>
      <c r="H1001" s="136"/>
    </row>
    <row r="1002" spans="1:8">
      <c r="A1002" s="24"/>
      <c r="B1002" s="25"/>
      <c r="C1002" s="26"/>
      <c r="D1002" s="1" t="str">
        <f>IF(C1002="","",VLOOKUP(C1002,'Nomenclature des comptes'!$B$4:$C$646,2))</f>
        <v/>
      </c>
      <c r="E1002" s="73"/>
      <c r="F1002" s="29"/>
      <c r="G1002" s="29"/>
      <c r="H1002" s="136"/>
    </row>
    <row r="1003" spans="1:8">
      <c r="A1003" s="24"/>
      <c r="B1003" s="25"/>
      <c r="C1003" s="26"/>
      <c r="D1003" s="1" t="str">
        <f>IF(C1003="","",VLOOKUP(C1003,'Nomenclature des comptes'!$B$4:$C$646,2))</f>
        <v/>
      </c>
      <c r="E1003" s="73"/>
      <c r="F1003" s="29"/>
      <c r="G1003" s="29"/>
      <c r="H1003" s="136"/>
    </row>
    <row r="1004" spans="1:8">
      <c r="A1004" s="24"/>
      <c r="B1004" s="25"/>
      <c r="C1004" s="26"/>
      <c r="D1004" s="1" t="str">
        <f>IF(C1004="","",VLOOKUP(C1004,'Nomenclature des comptes'!$B$4:$C$646,2))</f>
        <v/>
      </c>
      <c r="E1004" s="73"/>
      <c r="F1004" s="29"/>
      <c r="G1004" s="29"/>
      <c r="H1004" s="136"/>
    </row>
    <row r="1005" spans="1:8">
      <c r="A1005" s="24"/>
      <c r="B1005" s="25"/>
      <c r="C1005" s="26"/>
      <c r="D1005" s="1" t="str">
        <f>IF(C1005="","",VLOOKUP(C1005,'Nomenclature des comptes'!$B$4:$C$646,2))</f>
        <v/>
      </c>
      <c r="E1005" s="73"/>
      <c r="F1005" s="29"/>
      <c r="G1005" s="29"/>
      <c r="H1005" s="136"/>
    </row>
    <row r="1006" spans="1:8">
      <c r="A1006" s="24"/>
      <c r="B1006" s="25"/>
      <c r="C1006" s="26"/>
      <c r="D1006" s="1" t="str">
        <f>IF(C1006="","",VLOOKUP(C1006,'Nomenclature des comptes'!$B$4:$C$646,2))</f>
        <v/>
      </c>
      <c r="E1006" s="73"/>
      <c r="F1006" s="29"/>
      <c r="G1006" s="29"/>
      <c r="H1006" s="136"/>
    </row>
    <row r="1007" spans="1:8">
      <c r="A1007" s="24"/>
      <c r="B1007" s="25"/>
      <c r="C1007" s="26"/>
      <c r="D1007" s="1" t="str">
        <f>IF(C1007="","",VLOOKUP(C1007,'Nomenclature des comptes'!$B$4:$C$646,2))</f>
        <v/>
      </c>
      <c r="E1007" s="73"/>
      <c r="F1007" s="29"/>
      <c r="G1007" s="29"/>
      <c r="H1007" s="136"/>
    </row>
    <row r="1008" spans="1:8">
      <c r="A1008" s="24"/>
      <c r="B1008" s="25"/>
      <c r="C1008" s="26"/>
      <c r="D1008" s="1" t="str">
        <f>IF(C1008="","",VLOOKUP(C1008,'Nomenclature des comptes'!$B$4:$C$646,2))</f>
        <v/>
      </c>
      <c r="E1008" s="73"/>
      <c r="F1008" s="29"/>
      <c r="G1008" s="29"/>
      <c r="H1008" s="136"/>
    </row>
    <row r="1009" spans="1:8">
      <c r="A1009" s="24"/>
      <c r="B1009" s="25"/>
      <c r="C1009" s="26"/>
      <c r="D1009" s="1" t="str">
        <f>IF(C1009="","",VLOOKUP(C1009,'Nomenclature des comptes'!$B$4:$C$646,2))</f>
        <v/>
      </c>
      <c r="E1009" s="73"/>
      <c r="F1009" s="29"/>
      <c r="G1009" s="29"/>
      <c r="H1009" s="136"/>
    </row>
    <row r="1010" spans="1:8">
      <c r="A1010" s="24"/>
      <c r="B1010" s="25"/>
      <c r="C1010" s="26"/>
      <c r="D1010" s="1" t="str">
        <f>IF(C1010="","",VLOOKUP(C1010,'Nomenclature des comptes'!$B$4:$C$646,2))</f>
        <v/>
      </c>
      <c r="E1010" s="73"/>
      <c r="F1010" s="29"/>
      <c r="G1010" s="29"/>
      <c r="H1010" s="136"/>
    </row>
    <row r="1011" spans="1:8">
      <c r="A1011" s="24"/>
      <c r="B1011" s="25"/>
      <c r="C1011" s="26"/>
      <c r="D1011" s="1" t="str">
        <f>IF(C1011="","",VLOOKUP(C1011,'Nomenclature des comptes'!$B$4:$C$646,2))</f>
        <v/>
      </c>
      <c r="E1011" s="73"/>
      <c r="F1011" s="29"/>
      <c r="G1011" s="29"/>
      <c r="H1011" s="136"/>
    </row>
    <row r="1012" spans="1:8">
      <c r="A1012" s="24"/>
      <c r="B1012" s="25"/>
      <c r="C1012" s="26"/>
      <c r="D1012" s="1" t="str">
        <f>IF(C1012="","",VLOOKUP(C1012,'Nomenclature des comptes'!$B$4:$C$646,2))</f>
        <v/>
      </c>
      <c r="E1012" s="73"/>
      <c r="F1012" s="29"/>
      <c r="G1012" s="29"/>
      <c r="H1012" s="136"/>
    </row>
    <row r="1013" spans="1:8">
      <c r="A1013" s="24"/>
      <c r="B1013" s="25"/>
      <c r="C1013" s="26"/>
      <c r="D1013" s="1" t="str">
        <f>IF(C1013="","",VLOOKUP(C1013,'Nomenclature des comptes'!$B$4:$C$646,2))</f>
        <v/>
      </c>
      <c r="E1013" s="73"/>
      <c r="F1013" s="29"/>
      <c r="G1013" s="29"/>
      <c r="H1013" s="136"/>
    </row>
    <row r="1014" spans="1:8">
      <c r="A1014" s="24"/>
      <c r="B1014" s="25"/>
      <c r="C1014" s="26"/>
      <c r="D1014" s="1" t="str">
        <f>IF(C1014="","",VLOOKUP(C1014,'Nomenclature des comptes'!$B$4:$C$646,2))</f>
        <v/>
      </c>
      <c r="E1014" s="73"/>
      <c r="F1014" s="29"/>
      <c r="G1014" s="29"/>
      <c r="H1014" s="136"/>
    </row>
    <row r="1015" spans="1:8">
      <c r="A1015" s="24"/>
      <c r="B1015" s="25"/>
      <c r="C1015" s="26"/>
      <c r="D1015" s="1" t="str">
        <f>IF(C1015="","",VLOOKUP(C1015,'Nomenclature des comptes'!$B$4:$C$646,2))</f>
        <v/>
      </c>
      <c r="E1015" s="73"/>
      <c r="F1015" s="29"/>
      <c r="G1015" s="29"/>
      <c r="H1015" s="136"/>
    </row>
    <row r="1016" spans="1:8">
      <c r="A1016" s="24"/>
      <c r="B1016" s="25"/>
      <c r="C1016" s="26"/>
      <c r="D1016" s="1" t="str">
        <f>IF(C1016="","",VLOOKUP(C1016,'Nomenclature des comptes'!$B$4:$C$646,2))</f>
        <v/>
      </c>
      <c r="E1016" s="73"/>
      <c r="F1016" s="29"/>
      <c r="G1016" s="29"/>
      <c r="H1016" s="136"/>
    </row>
    <row r="1017" spans="1:8">
      <c r="A1017" s="24"/>
      <c r="B1017" s="25"/>
      <c r="C1017" s="26"/>
      <c r="D1017" s="1" t="str">
        <f>IF(C1017="","",VLOOKUP(C1017,'Nomenclature des comptes'!$B$4:$C$646,2))</f>
        <v/>
      </c>
      <c r="E1017" s="73"/>
      <c r="F1017" s="29"/>
      <c r="G1017" s="29"/>
      <c r="H1017" s="136"/>
    </row>
    <row r="1018" spans="1:8">
      <c r="A1018" s="24"/>
      <c r="B1018" s="25"/>
      <c r="C1018" s="26"/>
      <c r="D1018" s="1" t="str">
        <f>IF(C1018="","",VLOOKUP(C1018,'Nomenclature des comptes'!$B$4:$C$646,2))</f>
        <v/>
      </c>
      <c r="E1018" s="73"/>
      <c r="F1018" s="29"/>
      <c r="G1018" s="29"/>
      <c r="H1018" s="136"/>
    </row>
    <row r="1019" spans="1:8">
      <c r="A1019" s="24"/>
      <c r="B1019" s="25"/>
      <c r="C1019" s="26"/>
      <c r="D1019" s="1" t="str">
        <f>IF(C1019="","",VLOOKUP(C1019,'Nomenclature des comptes'!$B$4:$C$646,2))</f>
        <v/>
      </c>
      <c r="E1019" s="73"/>
      <c r="F1019" s="29"/>
      <c r="G1019" s="29"/>
      <c r="H1019" s="136"/>
    </row>
    <row r="1020" spans="1:8">
      <c r="A1020" s="24"/>
      <c r="B1020" s="25"/>
      <c r="C1020" s="26"/>
      <c r="D1020" s="1" t="str">
        <f>IF(C1020="","",VLOOKUP(C1020,'Nomenclature des comptes'!$B$4:$C$646,2))</f>
        <v/>
      </c>
      <c r="E1020" s="73"/>
      <c r="F1020" s="29"/>
      <c r="G1020" s="29"/>
      <c r="H1020" s="136"/>
    </row>
    <row r="1021" spans="1:8">
      <c r="A1021" s="24"/>
      <c r="B1021" s="25"/>
      <c r="C1021" s="26"/>
      <c r="D1021" s="1" t="str">
        <f>IF(C1021="","",VLOOKUP(C1021,'Nomenclature des comptes'!$B$4:$C$646,2))</f>
        <v/>
      </c>
      <c r="E1021" s="73"/>
      <c r="F1021" s="29"/>
      <c r="G1021" s="29"/>
      <c r="H1021" s="136"/>
    </row>
    <row r="1022" spans="1:8">
      <c r="A1022" s="24"/>
      <c r="B1022" s="25"/>
      <c r="C1022" s="26"/>
      <c r="D1022" s="1" t="str">
        <f>IF(C1022="","",VLOOKUP(C1022,'Nomenclature des comptes'!$B$4:$C$646,2))</f>
        <v/>
      </c>
      <c r="E1022" s="73"/>
      <c r="F1022" s="29"/>
      <c r="G1022" s="29"/>
      <c r="H1022" s="136"/>
    </row>
    <row r="1023" spans="1:8">
      <c r="A1023" s="24"/>
      <c r="B1023" s="25"/>
      <c r="C1023" s="26"/>
      <c r="D1023" s="1" t="str">
        <f>IF(C1023="","",VLOOKUP(C1023,'Nomenclature des comptes'!$B$4:$C$646,2))</f>
        <v/>
      </c>
      <c r="E1023" s="73"/>
      <c r="F1023" s="29"/>
      <c r="G1023" s="29"/>
      <c r="H1023" s="136"/>
    </row>
    <row r="1024" spans="1:8">
      <c r="A1024" s="24"/>
      <c r="B1024" s="25"/>
      <c r="C1024" s="26"/>
      <c r="D1024" s="1" t="str">
        <f>IF(C1024="","",VLOOKUP(C1024,'Nomenclature des comptes'!$B$4:$C$646,2))</f>
        <v/>
      </c>
      <c r="E1024" s="73"/>
      <c r="F1024" s="29"/>
      <c r="G1024" s="29"/>
      <c r="H1024" s="136"/>
    </row>
    <row r="1025" spans="1:8">
      <c r="A1025" s="24"/>
      <c r="B1025" s="25"/>
      <c r="C1025" s="26"/>
      <c r="D1025" s="1" t="str">
        <f>IF(C1025="","",VLOOKUP(C1025,'Nomenclature des comptes'!$B$4:$C$646,2))</f>
        <v/>
      </c>
      <c r="E1025" s="73"/>
      <c r="F1025" s="29"/>
      <c r="G1025" s="29"/>
      <c r="H1025" s="136"/>
    </row>
    <row r="1026" spans="1:8">
      <c r="A1026" s="24"/>
      <c r="B1026" s="25"/>
      <c r="C1026" s="26"/>
      <c r="D1026" s="1" t="str">
        <f>IF(C1026="","",VLOOKUP(C1026,'Nomenclature des comptes'!$B$4:$C$646,2))</f>
        <v/>
      </c>
      <c r="E1026" s="73"/>
      <c r="F1026" s="29"/>
      <c r="G1026" s="29"/>
      <c r="H1026" s="136"/>
    </row>
    <row r="1027" spans="1:8">
      <c r="A1027" s="24"/>
      <c r="B1027" s="25"/>
      <c r="C1027" s="26"/>
      <c r="D1027" s="1" t="str">
        <f>IF(C1027="","",VLOOKUP(C1027,'Nomenclature des comptes'!$B$4:$C$646,2))</f>
        <v/>
      </c>
      <c r="E1027" s="73"/>
      <c r="F1027" s="29"/>
      <c r="G1027" s="29"/>
      <c r="H1027" s="136"/>
    </row>
    <row r="1028" spans="1:8">
      <c r="A1028" s="24"/>
      <c r="B1028" s="25"/>
      <c r="C1028" s="26"/>
      <c r="D1028" s="1" t="str">
        <f>IF(C1028="","",VLOOKUP(C1028,'Nomenclature des comptes'!$B$4:$C$646,2))</f>
        <v/>
      </c>
      <c r="E1028" s="73"/>
      <c r="F1028" s="29"/>
      <c r="G1028" s="29"/>
      <c r="H1028" s="136"/>
    </row>
    <row r="1029" spans="1:8">
      <c r="A1029" s="24"/>
      <c r="B1029" s="25"/>
      <c r="C1029" s="26"/>
      <c r="D1029" s="1" t="str">
        <f>IF(C1029="","",VLOOKUP(C1029,'Nomenclature des comptes'!$B$4:$C$646,2))</f>
        <v/>
      </c>
      <c r="E1029" s="73"/>
      <c r="F1029" s="29"/>
      <c r="G1029" s="29"/>
      <c r="H1029" s="136"/>
    </row>
    <row r="1030" spans="1:8">
      <c r="A1030" s="24"/>
      <c r="B1030" s="25"/>
      <c r="C1030" s="26"/>
      <c r="D1030" s="1" t="str">
        <f>IF(C1030="","",VLOOKUP(C1030,'Nomenclature des comptes'!$B$4:$C$646,2))</f>
        <v/>
      </c>
      <c r="E1030" s="73"/>
      <c r="F1030" s="29"/>
      <c r="G1030" s="29"/>
      <c r="H1030" s="136"/>
    </row>
    <row r="1031" spans="1:8">
      <c r="A1031" s="24"/>
      <c r="B1031" s="25"/>
      <c r="C1031" s="26"/>
      <c r="D1031" s="1" t="str">
        <f>IF(C1031="","",VLOOKUP(C1031,'Nomenclature des comptes'!$B$4:$C$646,2))</f>
        <v/>
      </c>
      <c r="E1031" s="73"/>
      <c r="F1031" s="29"/>
      <c r="G1031" s="29"/>
      <c r="H1031" s="136"/>
    </row>
    <row r="1032" spans="1:8">
      <c r="A1032" s="24"/>
      <c r="B1032" s="25"/>
      <c r="C1032" s="26"/>
      <c r="D1032" s="1" t="str">
        <f>IF(C1032="","",VLOOKUP(C1032,'Nomenclature des comptes'!$B$4:$C$646,2))</f>
        <v/>
      </c>
      <c r="E1032" s="73"/>
      <c r="F1032" s="29"/>
      <c r="G1032" s="29"/>
      <c r="H1032" s="136"/>
    </row>
    <row r="1033" spans="1:8">
      <c r="A1033" s="24"/>
      <c r="B1033" s="25"/>
      <c r="C1033" s="26"/>
      <c r="D1033" s="1" t="str">
        <f>IF(C1033="","",VLOOKUP(C1033,'Nomenclature des comptes'!$B$4:$C$646,2))</f>
        <v/>
      </c>
      <c r="E1033" s="73"/>
      <c r="F1033" s="29"/>
      <c r="G1033" s="29"/>
      <c r="H1033" s="136"/>
    </row>
    <row r="1034" spans="1:8">
      <c r="A1034" s="24"/>
      <c r="B1034" s="25"/>
      <c r="C1034" s="26"/>
      <c r="D1034" s="1" t="str">
        <f>IF(C1034="","",VLOOKUP(C1034,'Nomenclature des comptes'!$B$4:$C$646,2))</f>
        <v/>
      </c>
      <c r="E1034" s="73"/>
      <c r="F1034" s="29"/>
      <c r="G1034" s="29"/>
      <c r="H1034" s="136"/>
    </row>
    <row r="1035" spans="1:8">
      <c r="A1035" s="24"/>
      <c r="B1035" s="25"/>
      <c r="C1035" s="26"/>
      <c r="D1035" s="1" t="str">
        <f>IF(C1035="","",VLOOKUP(C1035,'Nomenclature des comptes'!$B$4:$C$646,2))</f>
        <v/>
      </c>
      <c r="E1035" s="73"/>
      <c r="F1035" s="29"/>
      <c r="G1035" s="29"/>
      <c r="H1035" s="136"/>
    </row>
    <row r="1036" spans="1:8">
      <c r="A1036" s="24"/>
      <c r="B1036" s="25"/>
      <c r="C1036" s="26"/>
      <c r="D1036" s="1" t="str">
        <f>IF(C1036="","",VLOOKUP(C1036,'Nomenclature des comptes'!$B$4:$C$646,2))</f>
        <v/>
      </c>
      <c r="E1036" s="73"/>
      <c r="F1036" s="29"/>
      <c r="G1036" s="29"/>
      <c r="H1036" s="136"/>
    </row>
    <row r="1037" spans="1:8">
      <c r="A1037" s="24"/>
      <c r="B1037" s="25"/>
      <c r="C1037" s="26"/>
      <c r="D1037" s="1" t="str">
        <f>IF(C1037="","",VLOOKUP(C1037,'Nomenclature des comptes'!$B$4:$C$646,2))</f>
        <v/>
      </c>
      <c r="E1037" s="73"/>
      <c r="F1037" s="29"/>
      <c r="G1037" s="29"/>
      <c r="H1037" s="136"/>
    </row>
    <row r="1038" spans="1:8">
      <c r="A1038" s="24"/>
      <c r="B1038" s="25"/>
      <c r="C1038" s="26"/>
      <c r="D1038" s="1" t="str">
        <f>IF(C1038="","",VLOOKUP(C1038,'Nomenclature des comptes'!$B$4:$C$646,2))</f>
        <v/>
      </c>
      <c r="E1038" s="73"/>
      <c r="F1038" s="29" t="str">
        <f t="shared" ref="F1038" si="0">IF(H1038="","",0)</f>
        <v/>
      </c>
      <c r="G1038" s="29" t="str">
        <f t="shared" ref="G1038" si="1">IF(H1038="","",0)</f>
        <v/>
      </c>
      <c r="H1038" s="136" t="str">
        <f>IF('Clé de répartition'!A32&gt;0,'Clé de répartition'!A32,"")</f>
        <v/>
      </c>
    </row>
    <row r="1039" spans="1:8">
      <c r="A1039" s="24"/>
      <c r="B1039" s="25"/>
      <c r="C1039" s="26"/>
      <c r="D1039" s="1" t="str">
        <f>IF(C1039="","",VLOOKUP(C1039,'Nomenclature des comptes'!$B$4:$C$646,2))</f>
        <v/>
      </c>
      <c r="E1039" s="73"/>
      <c r="F1039" s="30"/>
      <c r="G1039" s="30"/>
      <c r="H1039" s="136"/>
    </row>
    <row r="1040" spans="1:8">
      <c r="A1040" s="24"/>
      <c r="B1040" s="25"/>
      <c r="C1040" s="26"/>
      <c r="D1040" s="1" t="str">
        <f>IF(C1040="","",VLOOKUP(C1040,'Nomenclature des comptes'!$B$4:$C$646,2))</f>
        <v/>
      </c>
      <c r="E1040" s="73"/>
      <c r="F1040" s="30"/>
      <c r="G1040" s="30"/>
      <c r="H1040" s="136"/>
    </row>
    <row r="1041" spans="1:8">
      <c r="A1041" s="24"/>
      <c r="B1041" s="25"/>
      <c r="C1041" s="26"/>
      <c r="D1041" s="1" t="str">
        <f>IF(C1041="","",VLOOKUP(C1041,'Nomenclature des comptes'!$B$4:$C$646,2))</f>
        <v/>
      </c>
      <c r="E1041" s="73"/>
      <c r="F1041" s="30"/>
      <c r="G1041" s="30"/>
      <c r="H1041" s="136"/>
    </row>
    <row r="1042" spans="1:8">
      <c r="A1042" s="24"/>
      <c r="B1042" s="25"/>
      <c r="C1042" s="26"/>
      <c r="D1042" s="1" t="str">
        <f>IF(C1042="","",VLOOKUP(C1042,'Nomenclature des comptes'!$B$4:$C$646,2))</f>
        <v/>
      </c>
      <c r="E1042" s="73"/>
      <c r="F1042" s="30"/>
      <c r="G1042" s="30"/>
      <c r="H1042" s="136"/>
    </row>
    <row r="1043" spans="1:8">
      <c r="A1043" s="24"/>
      <c r="B1043" s="25"/>
      <c r="C1043" s="26"/>
      <c r="D1043" s="1" t="str">
        <f>IF(C1043="","",VLOOKUP(C1043,'Nomenclature des comptes'!$B$4:$C$646,2))</f>
        <v/>
      </c>
      <c r="E1043" s="73"/>
      <c r="F1043" s="30"/>
      <c r="G1043" s="30"/>
      <c r="H1043" s="136"/>
    </row>
    <row r="1044" spans="1:8">
      <c r="A1044" s="24"/>
      <c r="B1044" s="25"/>
      <c r="C1044" s="26"/>
      <c r="D1044" s="1" t="str">
        <f>IF(C1044="","",VLOOKUP(C1044,'Nomenclature des comptes'!$B$4:$C$646,2))</f>
        <v/>
      </c>
      <c r="E1044" s="73"/>
      <c r="F1044" s="30"/>
      <c r="G1044" s="30"/>
      <c r="H1044" s="136"/>
    </row>
    <row r="1045" spans="1:8">
      <c r="A1045" s="24"/>
      <c r="B1045" s="25"/>
      <c r="C1045" s="26"/>
      <c r="D1045" s="1" t="str">
        <f>IF(C1045="","",VLOOKUP(C1045,'Nomenclature des comptes'!$B$4:$C$646,2))</f>
        <v/>
      </c>
      <c r="E1045" s="73"/>
      <c r="F1045" s="30"/>
      <c r="G1045" s="30"/>
      <c r="H1045" s="136"/>
    </row>
    <row r="1046" spans="1:8">
      <c r="A1046" s="24"/>
      <c r="B1046" s="25"/>
      <c r="C1046" s="26"/>
      <c r="D1046" s="1" t="str">
        <f>IF(C1046="","",VLOOKUP(C1046,'Nomenclature des comptes'!$B$4:$C$646,2))</f>
        <v/>
      </c>
      <c r="E1046" s="73"/>
      <c r="F1046" s="30"/>
      <c r="G1046" s="30"/>
      <c r="H1046" s="136"/>
    </row>
    <row r="1047" spans="1:8">
      <c r="A1047" s="24"/>
      <c r="B1047" s="25"/>
      <c r="C1047" s="26"/>
      <c r="D1047" s="1" t="str">
        <f>IF(C1047="","",VLOOKUP(C1047,'Nomenclature des comptes'!$B$4:$C$646,2))</f>
        <v/>
      </c>
      <c r="E1047" s="73"/>
      <c r="F1047" s="30"/>
      <c r="G1047" s="30"/>
      <c r="H1047" s="136"/>
    </row>
    <row r="1048" spans="1:8">
      <c r="A1048" s="24"/>
      <c r="B1048" s="25"/>
      <c r="C1048" s="26"/>
      <c r="D1048" s="1" t="str">
        <f>IF(C1048="","",VLOOKUP(C1048,'Nomenclature des comptes'!$B$4:$C$646,2))</f>
        <v/>
      </c>
      <c r="E1048" s="73"/>
      <c r="F1048" s="30"/>
      <c r="G1048" s="30"/>
      <c r="H1048" s="136"/>
    </row>
    <row r="1049" spans="1:8">
      <c r="A1049" s="24"/>
      <c r="B1049" s="25"/>
      <c r="C1049" s="26"/>
      <c r="D1049" s="1" t="str">
        <f>IF(C1049="","",VLOOKUP(C1049,'Nomenclature des comptes'!$B$4:$C$646,2))</f>
        <v/>
      </c>
      <c r="E1049" s="73"/>
      <c r="F1049" s="30"/>
      <c r="G1049" s="30"/>
      <c r="H1049" s="136"/>
    </row>
    <row r="1050" spans="1:8">
      <c r="A1050" s="24"/>
      <c r="B1050" s="25"/>
      <c r="C1050" s="26"/>
      <c r="D1050" s="1" t="str">
        <f>IF(C1050="","",VLOOKUP(C1050,'Nomenclature des comptes'!$B$4:$C$646,2))</f>
        <v/>
      </c>
      <c r="E1050" s="73"/>
      <c r="F1050" s="30"/>
      <c r="G1050" s="30"/>
      <c r="H1050" s="136"/>
    </row>
    <row r="1051" spans="1:8">
      <c r="A1051" s="24"/>
      <c r="B1051" s="25"/>
      <c r="C1051" s="26"/>
      <c r="D1051" s="1" t="str">
        <f>IF(C1051="","",VLOOKUP(C1051,'Nomenclature des comptes'!$B$4:$C$646,2))</f>
        <v/>
      </c>
      <c r="E1051" s="73"/>
      <c r="F1051" s="30"/>
      <c r="G1051" s="30"/>
      <c r="H1051" s="136"/>
    </row>
    <row r="1052" spans="1:8">
      <c r="A1052" s="24"/>
      <c r="B1052" s="25"/>
      <c r="C1052" s="26"/>
      <c r="D1052" s="1" t="str">
        <f>IF(C1052="","",VLOOKUP(C1052,'Nomenclature des comptes'!$B$4:$C$646,2))</f>
        <v/>
      </c>
      <c r="E1052" s="73"/>
      <c r="F1052" s="30"/>
      <c r="G1052" s="30"/>
      <c r="H1052" s="136"/>
    </row>
    <row r="1053" spans="1:8">
      <c r="A1053" s="24"/>
      <c r="B1053" s="25"/>
      <c r="C1053" s="26"/>
      <c r="D1053" s="1" t="str">
        <f>IF(C1053="","",VLOOKUP(C1053,'Nomenclature des comptes'!$B$4:$C$646,2))</f>
        <v/>
      </c>
      <c r="E1053" s="73"/>
      <c r="F1053" s="30"/>
      <c r="G1053" s="30"/>
      <c r="H1053" s="136"/>
    </row>
    <row r="1054" spans="1:8">
      <c r="A1054" s="24"/>
      <c r="B1054" s="25"/>
      <c r="C1054" s="26"/>
      <c r="D1054" s="1" t="str">
        <f>IF(C1054="","",VLOOKUP(C1054,'Nomenclature des comptes'!$B$4:$C$646,2))</f>
        <v/>
      </c>
      <c r="E1054" s="73"/>
      <c r="F1054" s="30"/>
      <c r="G1054" s="30"/>
      <c r="H1054" s="136"/>
    </row>
    <row r="1055" spans="1:8">
      <c r="A1055" s="24"/>
      <c r="B1055" s="25"/>
      <c r="C1055" s="26"/>
      <c r="D1055" s="1" t="str">
        <f>IF(C1055="","",VLOOKUP(C1055,'Nomenclature des comptes'!$B$4:$C$646,2))</f>
        <v/>
      </c>
      <c r="E1055" s="73"/>
      <c r="F1055" s="30"/>
      <c r="G1055" s="30"/>
      <c r="H1055" s="136"/>
    </row>
    <row r="1056" spans="1:8">
      <c r="A1056" s="24"/>
      <c r="B1056" s="25"/>
      <c r="C1056" s="26"/>
      <c r="D1056" s="1" t="str">
        <f>IF(C1056="","",VLOOKUP(C1056,'Nomenclature des comptes'!$B$4:$C$646,2))</f>
        <v/>
      </c>
      <c r="E1056" s="73"/>
      <c r="F1056" s="30"/>
      <c r="G1056" s="30"/>
      <c r="H1056" s="136"/>
    </row>
    <row r="1057" spans="1:8">
      <c r="A1057" s="24"/>
      <c r="B1057" s="25"/>
      <c r="C1057" s="26"/>
      <c r="D1057" s="1" t="str">
        <f>IF(C1057="","",VLOOKUP(C1057,'Nomenclature des comptes'!$B$4:$C$646,2))</f>
        <v/>
      </c>
      <c r="E1057" s="73"/>
      <c r="F1057" s="30"/>
      <c r="G1057" s="30"/>
      <c r="H1057" s="136"/>
    </row>
    <row r="1058" spans="1:8">
      <c r="A1058" s="24"/>
      <c r="B1058" s="25"/>
      <c r="C1058" s="26"/>
      <c r="D1058" s="1" t="str">
        <f>IF(C1058="","",VLOOKUP(C1058,'Nomenclature des comptes'!$B$4:$C$646,2))</f>
        <v/>
      </c>
      <c r="E1058" s="73"/>
      <c r="F1058" s="30"/>
      <c r="G1058" s="30"/>
      <c r="H1058" s="136"/>
    </row>
    <row r="1059" spans="1:8">
      <c r="A1059" s="24"/>
      <c r="B1059" s="25"/>
      <c r="C1059" s="26"/>
      <c r="D1059" s="1" t="str">
        <f>IF(C1059="","",VLOOKUP(C1059,'Nomenclature des comptes'!$B$4:$C$646,2))</f>
        <v/>
      </c>
      <c r="E1059" s="73"/>
      <c r="F1059" s="30"/>
      <c r="G1059" s="30"/>
      <c r="H1059" s="136"/>
    </row>
    <row r="1060" spans="1:8">
      <c r="A1060" s="24"/>
      <c r="B1060" s="25"/>
      <c r="C1060" s="26"/>
      <c r="D1060" s="1" t="str">
        <f>IF(C1060="","",VLOOKUP(C1060,'Nomenclature des comptes'!$B$4:$C$646,2))</f>
        <v/>
      </c>
      <c r="E1060" s="73"/>
      <c r="F1060" s="30"/>
      <c r="G1060" s="30"/>
      <c r="H1060" s="136"/>
    </row>
    <row r="1061" spans="1:8">
      <c r="A1061" s="24"/>
      <c r="B1061" s="25"/>
      <c r="C1061" s="26"/>
      <c r="D1061" s="1" t="str">
        <f>IF(C1061="","",VLOOKUP(C1061,'Nomenclature des comptes'!$B$4:$C$646,2))</f>
        <v/>
      </c>
      <c r="E1061" s="73"/>
      <c r="F1061" s="30"/>
      <c r="G1061" s="30"/>
      <c r="H1061" s="136"/>
    </row>
    <row r="1062" spans="1:8">
      <c r="A1062" s="24"/>
      <c r="B1062" s="25"/>
      <c r="C1062" s="26"/>
      <c r="D1062" s="1" t="str">
        <f>IF(C1062="","",VLOOKUP(C1062,'Nomenclature des comptes'!$B$4:$C$646,2))</f>
        <v/>
      </c>
      <c r="E1062" s="73"/>
      <c r="F1062" s="30"/>
      <c r="G1062" s="30"/>
      <c r="H1062" s="136"/>
    </row>
    <row r="1063" spans="1:8">
      <c r="A1063" s="24"/>
      <c r="B1063" s="25"/>
      <c r="C1063" s="26"/>
      <c r="D1063" s="1" t="str">
        <f>IF(C1063="","",VLOOKUP(C1063,'Nomenclature des comptes'!$B$4:$C$646,2))</f>
        <v/>
      </c>
      <c r="E1063" s="73"/>
      <c r="F1063" s="30"/>
      <c r="G1063" s="30"/>
      <c r="H1063" s="136"/>
    </row>
    <row r="1064" spans="1:8">
      <c r="A1064" s="24"/>
      <c r="B1064" s="25"/>
      <c r="C1064" s="26"/>
      <c r="D1064" s="1" t="str">
        <f>IF(C1064="","",VLOOKUP(C1064,'Nomenclature des comptes'!$B$4:$C$646,2))</f>
        <v/>
      </c>
      <c r="E1064" s="73"/>
      <c r="F1064" s="30"/>
      <c r="G1064" s="30"/>
      <c r="H1064" s="136"/>
    </row>
    <row r="1065" spans="1:8">
      <c r="A1065" s="24"/>
      <c r="B1065" s="25"/>
      <c r="C1065" s="26"/>
      <c r="D1065" s="1" t="str">
        <f>IF(C1065="","",VLOOKUP(C1065,'Nomenclature des comptes'!$B$4:$C$646,2))</f>
        <v/>
      </c>
      <c r="E1065" s="73"/>
      <c r="F1065" s="30"/>
      <c r="G1065" s="30"/>
      <c r="H1065" s="136"/>
    </row>
    <row r="1066" spans="1:8">
      <c r="A1066" s="24"/>
      <c r="B1066" s="25"/>
      <c r="C1066" s="26"/>
      <c r="D1066" s="1" t="str">
        <f>IF(C1066="","",VLOOKUP(C1066,'Nomenclature des comptes'!$B$4:$C$646,2))</f>
        <v/>
      </c>
      <c r="E1066" s="73"/>
      <c r="F1066" s="30"/>
      <c r="G1066" s="30"/>
      <c r="H1066" s="136"/>
    </row>
    <row r="1067" spans="1:8">
      <c r="A1067" s="24"/>
      <c r="B1067" s="25"/>
      <c r="C1067" s="26"/>
      <c r="D1067" s="1" t="str">
        <f>IF(C1067="","",VLOOKUP(C1067,'Nomenclature des comptes'!$B$4:$C$646,2))</f>
        <v/>
      </c>
      <c r="E1067" s="73"/>
      <c r="F1067" s="30"/>
      <c r="G1067" s="30"/>
      <c r="H1067" s="136"/>
    </row>
    <row r="1068" spans="1:8">
      <c r="A1068" s="24"/>
      <c r="B1068" s="25"/>
      <c r="C1068" s="26"/>
      <c r="D1068" s="1" t="str">
        <f>IF(C1068="","",VLOOKUP(C1068,'Nomenclature des comptes'!$B$4:$C$646,2))</f>
        <v/>
      </c>
      <c r="E1068" s="73"/>
      <c r="F1068" s="30"/>
      <c r="G1068" s="30"/>
      <c r="H1068" s="136"/>
    </row>
    <row r="1069" spans="1:8">
      <c r="A1069" s="24"/>
      <c r="B1069" s="25"/>
      <c r="C1069" s="26"/>
      <c r="D1069" s="1" t="str">
        <f>IF(C1069="","",VLOOKUP(C1069,'Nomenclature des comptes'!$B$4:$C$646,2))</f>
        <v/>
      </c>
      <c r="E1069" s="73"/>
      <c r="F1069" s="30"/>
      <c r="G1069" s="30"/>
      <c r="H1069" s="136"/>
    </row>
    <row r="1070" spans="1:8">
      <c r="A1070" s="24"/>
      <c r="B1070" s="25"/>
      <c r="C1070" s="26"/>
      <c r="D1070" s="1" t="str">
        <f>IF(C1070="","",VLOOKUP(C1070,'Nomenclature des comptes'!$B$4:$C$646,2))</f>
        <v/>
      </c>
      <c r="E1070" s="73"/>
      <c r="F1070" s="30"/>
      <c r="G1070" s="30"/>
      <c r="H1070" s="136"/>
    </row>
    <row r="1071" spans="1:8">
      <c r="A1071" s="24"/>
      <c r="B1071" s="25"/>
      <c r="C1071" s="26"/>
      <c r="D1071" s="1" t="str">
        <f>IF(C1071="","",VLOOKUP(C1071,'Nomenclature des comptes'!$B$4:$C$646,2))</f>
        <v/>
      </c>
      <c r="E1071" s="73"/>
      <c r="F1071" s="30"/>
      <c r="G1071" s="30"/>
      <c r="H1071" s="136"/>
    </row>
    <row r="1072" spans="1:8">
      <c r="A1072" s="24"/>
      <c r="B1072" s="25"/>
      <c r="C1072" s="26"/>
      <c r="D1072" s="1" t="str">
        <f>IF(C1072="","",VLOOKUP(C1072,'Nomenclature des comptes'!$B$4:$C$646,2))</f>
        <v/>
      </c>
      <c r="E1072" s="73"/>
      <c r="F1072" s="30"/>
      <c r="G1072" s="30"/>
      <c r="H1072" s="136"/>
    </row>
    <row r="1073" spans="1:8">
      <c r="A1073" s="24"/>
      <c r="B1073" s="25"/>
      <c r="C1073" s="26"/>
      <c r="D1073" s="1" t="str">
        <f>IF(C1073="","",VLOOKUP(C1073,'Nomenclature des comptes'!$B$4:$C$646,2))</f>
        <v/>
      </c>
      <c r="E1073" s="73"/>
      <c r="F1073" s="30"/>
      <c r="G1073" s="30"/>
      <c r="H1073" s="136"/>
    </row>
    <row r="1074" spans="1:8">
      <c r="A1074" s="24"/>
      <c r="B1074" s="25"/>
      <c r="C1074" s="26"/>
      <c r="D1074" s="1" t="str">
        <f>IF(C1074="","",VLOOKUP(C1074,'Nomenclature des comptes'!$B$4:$C$646,2))</f>
        <v/>
      </c>
      <c r="E1074" s="73"/>
      <c r="F1074" s="30"/>
      <c r="G1074" s="30"/>
      <c r="H1074" s="136"/>
    </row>
    <row r="1075" spans="1:8">
      <c r="A1075" s="24"/>
      <c r="B1075" s="25"/>
      <c r="C1075" s="26"/>
      <c r="D1075" s="1" t="str">
        <f>IF(C1075="","",VLOOKUP(C1075,'Nomenclature des comptes'!$B$4:$C$646,2))</f>
        <v/>
      </c>
      <c r="E1075" s="73"/>
      <c r="F1075" s="30"/>
      <c r="G1075" s="30"/>
      <c r="H1075" s="136"/>
    </row>
    <row r="1076" spans="1:8">
      <c r="A1076" s="24"/>
      <c r="B1076" s="25"/>
      <c r="C1076" s="26"/>
      <c r="D1076" s="1" t="str">
        <f>IF(C1076="","",VLOOKUP(C1076,'Nomenclature des comptes'!$B$4:$C$646,2))</f>
        <v/>
      </c>
      <c r="E1076" s="73"/>
      <c r="F1076" s="30"/>
      <c r="G1076" s="30"/>
      <c r="H1076" s="136"/>
    </row>
    <row r="1077" spans="1:8">
      <c r="A1077" s="24"/>
      <c r="B1077" s="25"/>
      <c r="C1077" s="26"/>
      <c r="D1077" s="1" t="str">
        <f>IF(C1077="","",VLOOKUP(C1077,'Nomenclature des comptes'!$B$4:$C$646,2))</f>
        <v/>
      </c>
      <c r="E1077" s="73"/>
      <c r="F1077" s="30"/>
      <c r="G1077" s="30"/>
      <c r="H1077" s="136"/>
    </row>
    <row r="1078" spans="1:8">
      <c r="A1078" s="24"/>
      <c r="B1078" s="25"/>
      <c r="C1078" s="26"/>
      <c r="D1078" s="1" t="str">
        <f>IF(C1078="","",VLOOKUP(C1078,'Nomenclature des comptes'!$B$4:$C$646,2))</f>
        <v/>
      </c>
      <c r="E1078" s="73"/>
      <c r="F1078" s="30"/>
      <c r="G1078" s="30"/>
      <c r="H1078" s="136"/>
    </row>
    <row r="1079" spans="1:8">
      <c r="A1079" s="24"/>
      <c r="B1079" s="25"/>
      <c r="C1079" s="26"/>
      <c r="D1079" s="1" t="str">
        <f>IF(C1079="","",VLOOKUP(C1079,'Nomenclature des comptes'!$B$4:$C$646,2))</f>
        <v/>
      </c>
      <c r="E1079" s="73"/>
      <c r="F1079" s="30"/>
      <c r="G1079" s="30"/>
      <c r="H1079" s="136"/>
    </row>
    <row r="1080" spans="1:8">
      <c r="A1080" s="24"/>
      <c r="B1080" s="25"/>
      <c r="C1080" s="26"/>
      <c r="D1080" s="1" t="str">
        <f>IF(C1080="","",VLOOKUP(C1080,'Nomenclature des comptes'!$B$4:$C$646,2))</f>
        <v/>
      </c>
      <c r="E1080" s="73"/>
      <c r="F1080" s="30"/>
      <c r="G1080" s="30"/>
      <c r="H1080" s="136"/>
    </row>
    <row r="1081" spans="1:8">
      <c r="A1081" s="24"/>
      <c r="B1081" s="25"/>
      <c r="C1081" s="26"/>
      <c r="D1081" s="1" t="str">
        <f>IF(C1081="","",VLOOKUP(C1081,'Nomenclature des comptes'!$B$4:$C$646,2))</f>
        <v/>
      </c>
      <c r="E1081" s="73"/>
      <c r="F1081" s="30"/>
      <c r="G1081" s="30"/>
      <c r="H1081" s="136"/>
    </row>
    <row r="1082" spans="1:8">
      <c r="A1082" s="24"/>
      <c r="B1082" s="25"/>
      <c r="C1082" s="26"/>
      <c r="D1082" s="1" t="str">
        <f>IF(C1082="","",VLOOKUP(C1082,'Nomenclature des comptes'!$B$4:$C$646,2))</f>
        <v/>
      </c>
      <c r="E1082" s="73"/>
      <c r="F1082" s="30"/>
      <c r="G1082" s="30"/>
      <c r="H1082" s="136"/>
    </row>
    <row r="1083" spans="1:8">
      <c r="A1083" s="24"/>
      <c r="B1083" s="25"/>
      <c r="C1083" s="26"/>
      <c r="D1083" s="1" t="str">
        <f>IF(C1083="","",VLOOKUP(C1083,'Nomenclature des comptes'!$B$4:$C$646,2))</f>
        <v/>
      </c>
      <c r="E1083" s="73"/>
      <c r="F1083" s="30"/>
      <c r="G1083" s="30"/>
      <c r="H1083" s="136"/>
    </row>
    <row r="1084" spans="1:8">
      <c r="A1084" s="24"/>
      <c r="B1084" s="25"/>
      <c r="C1084" s="26"/>
      <c r="D1084" s="1" t="str">
        <f>IF(C1084="","",VLOOKUP(C1084,'Nomenclature des comptes'!$B$4:$C$646,2))</f>
        <v/>
      </c>
      <c r="E1084" s="73"/>
      <c r="F1084" s="30"/>
      <c r="G1084" s="30"/>
      <c r="H1084" s="136"/>
    </row>
    <row r="1085" spans="1:8">
      <c r="A1085" s="24"/>
      <c r="B1085" s="25"/>
      <c r="C1085" s="26"/>
      <c r="D1085" s="1" t="str">
        <f>IF(C1085="","",VLOOKUP(C1085,'Nomenclature des comptes'!$B$4:$C$646,2))</f>
        <v/>
      </c>
      <c r="E1085" s="73"/>
      <c r="F1085" s="30"/>
      <c r="G1085" s="30"/>
      <c r="H1085" s="136"/>
    </row>
    <row r="1086" spans="1:8">
      <c r="A1086" s="24"/>
      <c r="B1086" s="25"/>
      <c r="C1086" s="26"/>
      <c r="D1086" s="1" t="str">
        <f>IF(C1086="","",VLOOKUP(C1086,'Nomenclature des comptes'!$B$4:$C$646,2))</f>
        <v/>
      </c>
      <c r="E1086" s="73"/>
      <c r="F1086" s="30"/>
      <c r="G1086" s="30"/>
      <c r="H1086" s="136"/>
    </row>
    <row r="1087" spans="1:8">
      <c r="A1087" s="24"/>
      <c r="B1087" s="25"/>
      <c r="C1087" s="26"/>
      <c r="D1087" s="1" t="str">
        <f>IF(C1087="","",VLOOKUP(C1087,'Nomenclature des comptes'!$B$4:$C$646,2))</f>
        <v/>
      </c>
      <c r="E1087" s="73"/>
      <c r="F1087" s="30"/>
      <c r="G1087" s="30"/>
      <c r="H1087" s="136"/>
    </row>
    <row r="1088" spans="1:8">
      <c r="A1088" s="24"/>
      <c r="B1088" s="25"/>
      <c r="C1088" s="26"/>
      <c r="D1088" s="1" t="str">
        <f>IF(C1088="","",VLOOKUP(C1088,'Nomenclature des comptes'!$B$4:$C$646,2))</f>
        <v/>
      </c>
      <c r="E1088" s="73"/>
      <c r="F1088" s="30"/>
      <c r="G1088" s="30"/>
      <c r="H1088" s="136"/>
    </row>
    <row r="1089" spans="1:8">
      <c r="A1089" s="24"/>
      <c r="B1089" s="25"/>
      <c r="C1089" s="26"/>
      <c r="D1089" s="1" t="str">
        <f>IF(C1089="","",VLOOKUP(C1089,'Nomenclature des comptes'!$B$4:$C$646,2))</f>
        <v/>
      </c>
      <c r="E1089" s="73"/>
      <c r="F1089" s="30"/>
      <c r="G1089" s="30"/>
      <c r="H1089" s="136"/>
    </row>
    <row r="1090" spans="1:8">
      <c r="A1090" s="24"/>
      <c r="B1090" s="25"/>
      <c r="C1090" s="26"/>
      <c r="D1090" s="1" t="str">
        <f>IF(C1090="","",VLOOKUP(C1090,'Nomenclature des comptes'!$B$4:$C$646,2))</f>
        <v/>
      </c>
      <c r="E1090" s="73"/>
      <c r="F1090" s="30"/>
      <c r="G1090" s="30"/>
      <c r="H1090" s="136"/>
    </row>
    <row r="1091" spans="1:8">
      <c r="A1091" s="24"/>
      <c r="B1091" s="25"/>
      <c r="C1091" s="26"/>
      <c r="D1091" s="1" t="str">
        <f>IF(C1091="","",VLOOKUP(C1091,'Nomenclature des comptes'!$B$4:$C$646,2))</f>
        <v/>
      </c>
      <c r="E1091" s="73"/>
      <c r="F1091" s="30"/>
      <c r="G1091" s="30"/>
      <c r="H1091" s="136"/>
    </row>
    <row r="1092" spans="1:8">
      <c r="A1092" s="24"/>
      <c r="B1092" s="25"/>
      <c r="C1092" s="26"/>
      <c r="D1092" s="1" t="str">
        <f>IF(C1092="","",VLOOKUP(C1092,'Nomenclature des comptes'!$B$4:$C$646,2))</f>
        <v/>
      </c>
      <c r="E1092" s="73"/>
      <c r="F1092" s="30"/>
      <c r="G1092" s="30"/>
      <c r="H1092" s="136"/>
    </row>
    <row r="1093" spans="1:8">
      <c r="A1093" s="24"/>
      <c r="B1093" s="25"/>
      <c r="C1093" s="26"/>
      <c r="D1093" s="1" t="str">
        <f>IF(C1093="","",VLOOKUP(C1093,'Nomenclature des comptes'!$B$4:$C$646,2))</f>
        <v/>
      </c>
      <c r="E1093" s="73"/>
      <c r="F1093" s="30"/>
      <c r="G1093" s="30"/>
      <c r="H1093" s="136"/>
    </row>
    <row r="1094" spans="1:8">
      <c r="A1094" s="24"/>
      <c r="B1094" s="25"/>
      <c r="C1094" s="26"/>
      <c r="D1094" s="1" t="str">
        <f>IF(C1094="","",VLOOKUP(C1094,'Nomenclature des comptes'!$B$4:$C$646,2))</f>
        <v/>
      </c>
      <c r="E1094" s="73"/>
      <c r="F1094" s="30"/>
      <c r="G1094" s="30"/>
      <c r="H1094" s="136"/>
    </row>
    <row r="1095" spans="1:8">
      <c r="A1095" s="24"/>
      <c r="B1095" s="25"/>
      <c r="C1095" s="26"/>
      <c r="D1095" s="1" t="str">
        <f>IF(C1095="","",VLOOKUP(C1095,'Nomenclature des comptes'!$B$4:$C$646,2))</f>
        <v/>
      </c>
      <c r="E1095" s="73"/>
      <c r="F1095" s="30"/>
      <c r="G1095" s="30"/>
      <c r="H1095" s="136"/>
    </row>
    <row r="1096" spans="1:8">
      <c r="A1096" s="24"/>
      <c r="B1096" s="25"/>
      <c r="C1096" s="26"/>
      <c r="D1096" s="1" t="str">
        <f>IF(C1096="","",VLOOKUP(C1096,'Nomenclature des comptes'!$B$4:$C$646,2))</f>
        <v/>
      </c>
      <c r="E1096" s="73"/>
      <c r="F1096" s="30"/>
      <c r="G1096" s="30"/>
      <c r="H1096" s="136"/>
    </row>
    <row r="1097" spans="1:8">
      <c r="A1097" s="24"/>
      <c r="B1097" s="25"/>
      <c r="C1097" s="26"/>
      <c r="D1097" s="1" t="str">
        <f>IF(C1097="","",VLOOKUP(C1097,'Nomenclature des comptes'!$B$4:$C$646,2))</f>
        <v/>
      </c>
      <c r="E1097" s="73"/>
      <c r="F1097" s="30"/>
      <c r="G1097" s="30"/>
      <c r="H1097" s="136"/>
    </row>
    <row r="1098" spans="1:8">
      <c r="A1098" s="24"/>
      <c r="B1098" s="25"/>
      <c r="C1098" s="26"/>
      <c r="D1098" s="1" t="str">
        <f>IF(C1098="","",VLOOKUP(C1098,'Nomenclature des comptes'!$B$4:$C$646,2))</f>
        <v/>
      </c>
      <c r="E1098" s="73"/>
      <c r="F1098" s="30"/>
      <c r="G1098" s="30"/>
      <c r="H1098" s="136"/>
    </row>
    <row r="1099" spans="1:8">
      <c r="A1099" s="24"/>
      <c r="B1099" s="25"/>
      <c r="C1099" s="26"/>
      <c r="D1099" s="1" t="str">
        <f>IF(C1099="","",VLOOKUP(C1099,'Nomenclature des comptes'!$B$4:$C$646,2))</f>
        <v/>
      </c>
      <c r="E1099" s="73"/>
      <c r="F1099" s="30"/>
      <c r="G1099" s="30"/>
      <c r="H1099" s="136"/>
    </row>
    <row r="1100" spans="1:8">
      <c r="A1100" s="24"/>
      <c r="B1100" s="25"/>
      <c r="C1100" s="26"/>
      <c r="D1100" s="1" t="str">
        <f>IF(C1100="","",VLOOKUP(C1100,'Nomenclature des comptes'!$B$4:$C$646,2))</f>
        <v/>
      </c>
      <c r="E1100" s="73"/>
      <c r="F1100" s="30"/>
      <c r="G1100" s="30"/>
      <c r="H1100" s="136"/>
    </row>
    <row r="1101" spans="1:8">
      <c r="A1101" s="24"/>
      <c r="B1101" s="25"/>
      <c r="C1101" s="26"/>
      <c r="D1101" s="1" t="str">
        <f>IF(C1101="","",VLOOKUP(C1101,'Nomenclature des comptes'!$B$4:$C$646,2))</f>
        <v/>
      </c>
      <c r="E1101" s="73"/>
      <c r="F1101" s="30"/>
      <c r="G1101" s="30"/>
      <c r="H1101" s="136"/>
    </row>
    <row r="1102" spans="1:8">
      <c r="A1102" s="24"/>
      <c r="B1102" s="25"/>
      <c r="C1102" s="26"/>
      <c r="D1102" s="1" t="str">
        <f>IF(C1102="","",VLOOKUP(C1102,'Nomenclature des comptes'!$B$4:$C$646,2))</f>
        <v/>
      </c>
      <c r="E1102" s="73"/>
      <c r="F1102" s="30"/>
      <c r="G1102" s="30"/>
      <c r="H1102" s="136"/>
    </row>
    <row r="1103" spans="1:8">
      <c r="A1103" s="24"/>
      <c r="B1103" s="25"/>
      <c r="C1103" s="26"/>
      <c r="D1103" s="1" t="str">
        <f>IF(C1103="","",VLOOKUP(C1103,'Nomenclature des comptes'!$B$4:$C$646,2))</f>
        <v/>
      </c>
      <c r="E1103" s="73"/>
      <c r="F1103" s="30"/>
      <c r="G1103" s="30"/>
      <c r="H1103" s="136"/>
    </row>
    <row r="1104" spans="1:8">
      <c r="A1104" s="24"/>
      <c r="B1104" s="25"/>
      <c r="C1104" s="26"/>
      <c r="D1104" s="1" t="str">
        <f>IF(C1104="","",VLOOKUP(C1104,'Nomenclature des comptes'!$B$4:$C$646,2))</f>
        <v/>
      </c>
      <c r="E1104" s="73"/>
      <c r="F1104" s="30"/>
      <c r="G1104" s="30"/>
      <c r="H1104" s="136"/>
    </row>
    <row r="1105" spans="1:8">
      <c r="A1105" s="24"/>
      <c r="B1105" s="25"/>
      <c r="C1105" s="26"/>
      <c r="D1105" s="1" t="str">
        <f>IF(C1105="","",VLOOKUP(C1105,'Nomenclature des comptes'!$B$4:$C$646,2))</f>
        <v/>
      </c>
      <c r="E1105" s="73"/>
      <c r="F1105" s="30"/>
      <c r="G1105" s="30"/>
      <c r="H1105" s="136"/>
    </row>
    <row r="1106" spans="1:8">
      <c r="A1106" s="24"/>
      <c r="B1106" s="25"/>
      <c r="C1106" s="26"/>
      <c r="D1106" s="1" t="str">
        <f>IF(C1106="","",VLOOKUP(C1106,'Nomenclature des comptes'!$B$4:$C$646,2))</f>
        <v/>
      </c>
      <c r="E1106" s="73"/>
      <c r="F1106" s="30"/>
      <c r="G1106" s="30"/>
      <c r="H1106" s="136"/>
    </row>
    <row r="1107" spans="1:8">
      <c r="A1107" s="24"/>
      <c r="B1107" s="25"/>
      <c r="C1107" s="26"/>
      <c r="D1107" s="1" t="str">
        <f>IF(C1107="","",VLOOKUP(C1107,'Nomenclature des comptes'!$B$4:$C$646,2))</f>
        <v/>
      </c>
      <c r="E1107" s="73"/>
      <c r="F1107" s="30"/>
      <c r="G1107" s="30"/>
      <c r="H1107" s="136"/>
    </row>
    <row r="1108" spans="1:8">
      <c r="A1108" s="24"/>
      <c r="B1108" s="25"/>
      <c r="C1108" s="26"/>
      <c r="D1108" s="1" t="str">
        <f>IF(C1108="","",VLOOKUP(C1108,'Nomenclature des comptes'!$B$4:$C$646,2))</f>
        <v/>
      </c>
      <c r="E1108" s="73"/>
      <c r="F1108" s="30"/>
      <c r="G1108" s="30"/>
      <c r="H1108" s="136"/>
    </row>
    <row r="1109" spans="1:8">
      <c r="A1109" s="24"/>
      <c r="B1109" s="25"/>
      <c r="C1109" s="26"/>
      <c r="D1109" s="1" t="str">
        <f>IF(C1109="","",VLOOKUP(C1109,'Nomenclature des comptes'!$B$4:$C$646,2))</f>
        <v/>
      </c>
      <c r="E1109" s="73"/>
      <c r="F1109" s="30"/>
      <c r="G1109" s="30"/>
      <c r="H1109" s="136"/>
    </row>
    <row r="1110" spans="1:8">
      <c r="A1110" s="24"/>
      <c r="B1110" s="25"/>
      <c r="C1110" s="26"/>
      <c r="D1110" s="1" t="str">
        <f>IF(C1110="","",VLOOKUP(C1110,'Nomenclature des comptes'!$B$4:$C$646,2))</f>
        <v/>
      </c>
      <c r="E1110" s="73"/>
      <c r="F1110" s="30"/>
      <c r="G1110" s="30"/>
      <c r="H1110" s="136"/>
    </row>
    <row r="1111" spans="1:8">
      <c r="A1111" s="24"/>
      <c r="B1111" s="25"/>
      <c r="C1111" s="26"/>
      <c r="D1111" s="1" t="str">
        <f>IF(C1111="","",VLOOKUP(C1111,'Nomenclature des comptes'!$B$4:$C$646,2))</f>
        <v/>
      </c>
      <c r="E1111" s="73"/>
      <c r="F1111" s="30"/>
      <c r="G1111" s="30"/>
      <c r="H1111" s="136"/>
    </row>
    <row r="1112" spans="1:8">
      <c r="A1112" s="24"/>
      <c r="B1112" s="25"/>
      <c r="C1112" s="26"/>
      <c r="D1112" s="1" t="str">
        <f>IF(C1112="","",VLOOKUP(C1112,'Nomenclature des comptes'!$B$4:$C$646,2))</f>
        <v/>
      </c>
      <c r="E1112" s="73"/>
      <c r="F1112" s="30"/>
      <c r="G1112" s="30"/>
      <c r="H1112" s="136"/>
    </row>
    <row r="1113" spans="1:8">
      <c r="A1113" s="24"/>
      <c r="B1113" s="25"/>
      <c r="C1113" s="26"/>
      <c r="D1113" s="1" t="str">
        <f>IF(C1113="","",VLOOKUP(C1113,'Nomenclature des comptes'!$B$4:$C$646,2))</f>
        <v/>
      </c>
      <c r="E1113" s="73"/>
      <c r="F1113" s="30"/>
      <c r="G1113" s="30"/>
      <c r="H1113" s="136"/>
    </row>
    <row r="1114" spans="1:8">
      <c r="A1114" s="24"/>
      <c r="B1114" s="25"/>
      <c r="C1114" s="26"/>
      <c r="D1114" s="1" t="str">
        <f>IF(C1114="","",VLOOKUP(C1114,'Nomenclature des comptes'!$B$4:$C$646,2))</f>
        <v/>
      </c>
      <c r="E1114" s="73"/>
      <c r="F1114" s="30"/>
      <c r="G1114" s="30"/>
      <c r="H1114" s="136"/>
    </row>
    <row r="1115" spans="1:8">
      <c r="A1115" s="24"/>
      <c r="B1115" s="25"/>
      <c r="C1115" s="26"/>
      <c r="D1115" s="1" t="str">
        <f>IF(C1115="","",VLOOKUP(C1115,'Nomenclature des comptes'!$B$4:$C$646,2))</f>
        <v/>
      </c>
      <c r="E1115" s="73"/>
      <c r="F1115" s="30"/>
      <c r="G1115" s="30"/>
      <c r="H1115" s="136"/>
    </row>
    <row r="1116" spans="1:8">
      <c r="A1116" s="24"/>
      <c r="B1116" s="25"/>
      <c r="C1116" s="26"/>
      <c r="D1116" s="1" t="str">
        <f>IF(C1116="","",VLOOKUP(C1116,'Nomenclature des comptes'!$B$4:$C$646,2))</f>
        <v/>
      </c>
      <c r="E1116" s="73"/>
      <c r="F1116" s="30"/>
      <c r="G1116" s="30"/>
      <c r="H1116" s="136"/>
    </row>
    <row r="1117" spans="1:8">
      <c r="A1117" s="24"/>
      <c r="B1117" s="25"/>
      <c r="C1117" s="26"/>
      <c r="D1117" s="1" t="str">
        <f>IF(C1117="","",VLOOKUP(C1117,'Nomenclature des comptes'!$B$4:$C$646,2))</f>
        <v/>
      </c>
      <c r="E1117" s="73"/>
      <c r="F1117" s="30"/>
      <c r="G1117" s="30"/>
      <c r="H1117" s="136"/>
    </row>
    <row r="1118" spans="1:8">
      <c r="A1118" s="24"/>
      <c r="B1118" s="25"/>
      <c r="C1118" s="26"/>
      <c r="D1118" s="1" t="str">
        <f>IF(C1118="","",VLOOKUP(C1118,'Nomenclature des comptes'!$B$4:$C$646,2))</f>
        <v/>
      </c>
      <c r="E1118" s="73"/>
      <c r="F1118" s="30"/>
      <c r="G1118" s="30"/>
      <c r="H1118" s="136"/>
    </row>
    <row r="1119" spans="1:8">
      <c r="A1119" s="24"/>
      <c r="B1119" s="25"/>
      <c r="C1119" s="26"/>
      <c r="D1119" s="1" t="str">
        <f>IF(C1119="","",VLOOKUP(C1119,'Nomenclature des comptes'!$B$4:$C$646,2))</f>
        <v/>
      </c>
      <c r="E1119" s="73"/>
      <c r="F1119" s="30"/>
      <c r="G1119" s="30"/>
      <c r="H1119" s="136"/>
    </row>
    <row r="1120" spans="1:8">
      <c r="A1120" s="24"/>
      <c r="B1120" s="25"/>
      <c r="C1120" s="26"/>
      <c r="D1120" s="1" t="str">
        <f>IF(C1120="","",VLOOKUP(C1120,'Nomenclature des comptes'!$B$4:$C$646,2))</f>
        <v/>
      </c>
      <c r="E1120" s="73"/>
      <c r="F1120" s="30"/>
      <c r="G1120" s="30"/>
      <c r="H1120" s="136"/>
    </row>
    <row r="1121" spans="1:8">
      <c r="A1121" s="24"/>
      <c r="B1121" s="25"/>
      <c r="C1121" s="26"/>
      <c r="D1121" s="1" t="str">
        <f>IF(C1121="","",VLOOKUP(C1121,'Nomenclature des comptes'!$B$4:$C$646,2))</f>
        <v/>
      </c>
      <c r="E1121" s="73"/>
      <c r="F1121" s="30"/>
      <c r="G1121" s="30"/>
      <c r="H1121" s="136"/>
    </row>
    <row r="1122" spans="1:8">
      <c r="A1122" s="24"/>
      <c r="B1122" s="25"/>
      <c r="C1122" s="26"/>
      <c r="D1122" s="1" t="str">
        <f>IF(C1122="","",VLOOKUP(C1122,'Nomenclature des comptes'!$B$4:$C$646,2))</f>
        <v/>
      </c>
      <c r="E1122" s="73"/>
      <c r="F1122" s="30"/>
      <c r="G1122" s="30"/>
      <c r="H1122" s="136"/>
    </row>
    <row r="1123" spans="1:8">
      <c r="A1123" s="24"/>
      <c r="B1123" s="25"/>
      <c r="C1123" s="26"/>
      <c r="D1123" s="1" t="str">
        <f>IF(C1123="","",VLOOKUP(C1123,'Nomenclature des comptes'!$B$4:$C$646,2))</f>
        <v/>
      </c>
      <c r="E1123" s="73"/>
      <c r="F1123" s="30"/>
      <c r="G1123" s="30"/>
      <c r="H1123" s="136"/>
    </row>
    <row r="1124" spans="1:8">
      <c r="A1124" s="24"/>
      <c r="B1124" s="25"/>
      <c r="C1124" s="26"/>
      <c r="D1124" s="1" t="str">
        <f>IF(C1124="","",VLOOKUP(C1124,'Nomenclature des comptes'!$B$4:$C$646,2))</f>
        <v/>
      </c>
      <c r="E1124" s="73"/>
      <c r="F1124" s="30"/>
      <c r="G1124" s="30"/>
      <c r="H1124" s="136"/>
    </row>
    <row r="1125" spans="1:8">
      <c r="A1125" s="24"/>
      <c r="B1125" s="25"/>
      <c r="C1125" s="26"/>
      <c r="D1125" s="1" t="str">
        <f>IF(C1125="","",VLOOKUP(C1125,'Nomenclature des comptes'!$B$4:$C$646,2))</f>
        <v/>
      </c>
      <c r="E1125" s="73"/>
      <c r="F1125" s="30"/>
      <c r="G1125" s="30"/>
      <c r="H1125" s="136"/>
    </row>
    <row r="1126" spans="1:8">
      <c r="A1126" s="24"/>
      <c r="B1126" s="25"/>
      <c r="C1126" s="26"/>
      <c r="D1126" s="1" t="str">
        <f>IF(C1126="","",VLOOKUP(C1126,'Nomenclature des comptes'!$B$4:$C$646,2))</f>
        <v/>
      </c>
      <c r="E1126" s="73"/>
      <c r="F1126" s="30"/>
      <c r="G1126" s="30"/>
      <c r="H1126" s="136"/>
    </row>
    <row r="1127" spans="1:8">
      <c r="A1127" s="24"/>
      <c r="B1127" s="25"/>
      <c r="C1127" s="26"/>
      <c r="D1127" s="1" t="str">
        <f>IF(C1127="","",VLOOKUP(C1127,'Nomenclature des comptes'!$B$4:$C$646,2))</f>
        <v/>
      </c>
      <c r="E1127" s="73"/>
      <c r="F1127" s="30"/>
      <c r="G1127" s="30"/>
      <c r="H1127" s="136"/>
    </row>
    <row r="1128" spans="1:8">
      <c r="A1128" s="24"/>
      <c r="B1128" s="25"/>
      <c r="C1128" s="26"/>
      <c r="D1128" s="1" t="str">
        <f>IF(C1128="","",VLOOKUP(C1128,'Nomenclature des comptes'!$B$4:$C$646,2))</f>
        <v/>
      </c>
      <c r="E1128" s="73"/>
      <c r="F1128" s="30"/>
      <c r="G1128" s="30"/>
      <c r="H1128" s="136"/>
    </row>
    <row r="1129" spans="1:8">
      <c r="A1129" s="24"/>
      <c r="B1129" s="25"/>
      <c r="C1129" s="26"/>
      <c r="D1129" s="1" t="str">
        <f>IF(C1129="","",VLOOKUP(C1129,'Nomenclature des comptes'!$B$4:$C$646,2))</f>
        <v/>
      </c>
      <c r="E1129" s="73"/>
      <c r="F1129" s="30"/>
      <c r="G1129" s="30"/>
      <c r="H1129" s="136"/>
    </row>
    <row r="1130" spans="1:8">
      <c r="A1130" s="24"/>
      <c r="B1130" s="25"/>
      <c r="C1130" s="26"/>
      <c r="D1130" s="1" t="str">
        <f>IF(C1130="","",VLOOKUP(C1130,'Nomenclature des comptes'!$B$4:$C$646,2))</f>
        <v/>
      </c>
      <c r="E1130" s="73"/>
      <c r="F1130" s="30"/>
      <c r="G1130" s="30"/>
      <c r="H1130" s="136"/>
    </row>
    <row r="1131" spans="1:8">
      <c r="A1131" s="24"/>
      <c r="B1131" s="25"/>
      <c r="C1131" s="26"/>
      <c r="D1131" s="1" t="str">
        <f>IF(C1131="","",VLOOKUP(C1131,'Nomenclature des comptes'!$B$4:$C$646,2))</f>
        <v/>
      </c>
      <c r="E1131" s="73"/>
      <c r="F1131" s="30"/>
      <c r="G1131" s="30"/>
      <c r="H1131" s="136"/>
    </row>
    <row r="1132" spans="1:8">
      <c r="A1132" s="24"/>
      <c r="B1132" s="25"/>
      <c r="C1132" s="26"/>
      <c r="D1132" s="1" t="str">
        <f>IF(C1132="","",VLOOKUP(C1132,'Nomenclature des comptes'!$B$4:$C$646,2))</f>
        <v/>
      </c>
      <c r="E1132" s="73"/>
      <c r="F1132" s="30"/>
      <c r="G1132" s="30"/>
      <c r="H1132" s="136"/>
    </row>
    <row r="1133" spans="1:8">
      <c r="A1133" s="24"/>
      <c r="B1133" s="25"/>
      <c r="C1133" s="26"/>
      <c r="D1133" s="1" t="str">
        <f>IF(C1133="","",VLOOKUP(C1133,'Nomenclature des comptes'!$B$4:$C$646,2))</f>
        <v/>
      </c>
      <c r="E1133" s="73"/>
      <c r="F1133" s="30"/>
      <c r="G1133" s="30"/>
      <c r="H1133" s="136"/>
    </row>
    <row r="1134" spans="1:8">
      <c r="A1134" s="24"/>
      <c r="B1134" s="25"/>
      <c r="C1134" s="26"/>
      <c r="D1134" s="1" t="str">
        <f>IF(C1134="","",VLOOKUP(C1134,'Nomenclature des comptes'!$B$4:$C$646,2))</f>
        <v/>
      </c>
      <c r="E1134" s="73"/>
      <c r="F1134" s="30"/>
      <c r="G1134" s="30"/>
      <c r="H1134" s="136"/>
    </row>
    <row r="1135" spans="1:8">
      <c r="A1135" s="24"/>
      <c r="B1135" s="25"/>
      <c r="C1135" s="26"/>
      <c r="D1135" s="1" t="str">
        <f>IF(C1135="","",VLOOKUP(C1135,'Nomenclature des comptes'!$B$4:$C$646,2))</f>
        <v/>
      </c>
      <c r="E1135" s="73"/>
      <c r="F1135" s="30"/>
      <c r="G1135" s="30"/>
      <c r="H1135" s="136"/>
    </row>
    <row r="1136" spans="1:8">
      <c r="A1136" s="24"/>
      <c r="B1136" s="25"/>
      <c r="C1136" s="26"/>
      <c r="D1136" s="1" t="str">
        <f>IF(C1136="","",VLOOKUP(C1136,'Nomenclature des comptes'!$B$4:$C$646,2))</f>
        <v/>
      </c>
      <c r="E1136" s="73"/>
      <c r="F1136" s="30"/>
      <c r="G1136" s="30"/>
      <c r="H1136" s="136"/>
    </row>
    <row r="1137" spans="1:8">
      <c r="A1137" s="24"/>
      <c r="B1137" s="25"/>
      <c r="C1137" s="26"/>
      <c r="D1137" s="1" t="str">
        <f>IF(C1137="","",VLOOKUP(C1137,'Nomenclature des comptes'!$B$4:$C$646,2))</f>
        <v/>
      </c>
      <c r="E1137" s="73"/>
      <c r="F1137" s="30"/>
      <c r="G1137" s="30"/>
      <c r="H1137" s="136"/>
    </row>
    <row r="1138" spans="1:8">
      <c r="A1138" s="24"/>
      <c r="B1138" s="25"/>
      <c r="C1138" s="26"/>
      <c r="D1138" s="1" t="str">
        <f>IF(C1138="","",VLOOKUP(C1138,'Nomenclature des comptes'!$B$4:$C$646,2))</f>
        <v/>
      </c>
      <c r="E1138" s="73"/>
      <c r="F1138" s="30"/>
      <c r="G1138" s="30"/>
      <c r="H1138" s="136"/>
    </row>
    <row r="1139" spans="1:8">
      <c r="A1139" s="24"/>
      <c r="B1139" s="25"/>
      <c r="C1139" s="26"/>
      <c r="D1139" s="1" t="str">
        <f>IF(C1139="","",VLOOKUP(C1139,'Nomenclature des comptes'!$B$4:$C$646,2))</f>
        <v/>
      </c>
      <c r="E1139" s="73"/>
      <c r="F1139" s="30"/>
      <c r="G1139" s="30"/>
      <c r="H1139" s="136"/>
    </row>
    <row r="1140" spans="1:8">
      <c r="A1140" s="24"/>
      <c r="B1140" s="25"/>
      <c r="C1140" s="26"/>
      <c r="D1140" s="1" t="str">
        <f>IF(C1140="","",VLOOKUP(C1140,'Nomenclature des comptes'!$B$4:$C$646,2))</f>
        <v/>
      </c>
      <c r="E1140" s="73"/>
      <c r="F1140" s="30"/>
      <c r="G1140" s="30"/>
      <c r="H1140" s="136"/>
    </row>
    <row r="1141" spans="1:8">
      <c r="A1141" s="24"/>
      <c r="B1141" s="25"/>
      <c r="C1141" s="26"/>
      <c r="D1141" s="1" t="str">
        <f>IF(C1141="","",VLOOKUP(C1141,'Nomenclature des comptes'!$B$4:$C$646,2))</f>
        <v/>
      </c>
      <c r="E1141" s="73"/>
      <c r="F1141" s="30"/>
      <c r="G1141" s="30"/>
      <c r="H1141" s="136"/>
    </row>
    <row r="1142" spans="1:8">
      <c r="A1142" s="24"/>
      <c r="B1142" s="25"/>
      <c r="C1142" s="26"/>
      <c r="D1142" s="1" t="str">
        <f>IF(C1142="","",VLOOKUP(C1142,'Nomenclature des comptes'!$B$4:$C$646,2))</f>
        <v/>
      </c>
      <c r="E1142" s="73"/>
      <c r="F1142" s="30"/>
      <c r="G1142" s="30"/>
      <c r="H1142" s="136"/>
    </row>
    <row r="1143" spans="1:8">
      <c r="A1143" s="24"/>
      <c r="B1143" s="25"/>
      <c r="C1143" s="26"/>
      <c r="D1143" s="1" t="str">
        <f>IF(C1143="","",VLOOKUP(C1143,'Nomenclature des comptes'!$B$4:$C$646,2))</f>
        <v/>
      </c>
      <c r="E1143" s="73"/>
      <c r="F1143" s="30"/>
      <c r="G1143" s="30"/>
      <c r="H1143" s="136"/>
    </row>
    <row r="1144" spans="1:8">
      <c r="A1144" s="24"/>
      <c r="B1144" s="25"/>
      <c r="C1144" s="26"/>
      <c r="D1144" s="1" t="str">
        <f>IF(C1144="","",VLOOKUP(C1144,'Nomenclature des comptes'!$B$4:$C$646,2))</f>
        <v/>
      </c>
      <c r="E1144" s="73"/>
      <c r="F1144" s="30"/>
      <c r="G1144" s="30"/>
      <c r="H1144" s="136"/>
    </row>
    <row r="1145" spans="1:8">
      <c r="A1145" s="24"/>
      <c r="B1145" s="25"/>
      <c r="C1145" s="26"/>
      <c r="D1145" s="1" t="str">
        <f>IF(C1145="","",VLOOKUP(C1145,'Nomenclature des comptes'!$B$4:$C$646,2))</f>
        <v/>
      </c>
      <c r="E1145" s="73"/>
      <c r="F1145" s="30"/>
      <c r="G1145" s="30"/>
      <c r="H1145" s="136"/>
    </row>
    <row r="1146" spans="1:8">
      <c r="A1146" s="24"/>
      <c r="B1146" s="25"/>
      <c r="C1146" s="26"/>
      <c r="D1146" s="1" t="str">
        <f>IF(C1146="","",VLOOKUP(C1146,'Nomenclature des comptes'!$B$4:$C$646,2))</f>
        <v/>
      </c>
      <c r="E1146" s="73"/>
      <c r="F1146" s="30"/>
      <c r="G1146" s="30"/>
      <c r="H1146" s="136"/>
    </row>
    <row r="1147" spans="1:8">
      <c r="A1147" s="24"/>
      <c r="B1147" s="25"/>
      <c r="C1147" s="26"/>
      <c r="D1147" s="1" t="str">
        <f>IF(C1147="","",VLOOKUP(C1147,'Nomenclature des comptes'!$B$4:$C$646,2))</f>
        <v/>
      </c>
      <c r="E1147" s="73"/>
      <c r="F1147" s="30"/>
      <c r="G1147" s="30"/>
      <c r="H1147" s="136"/>
    </row>
    <row r="1148" spans="1:8">
      <c r="A1148" s="24"/>
      <c r="B1148" s="25"/>
      <c r="C1148" s="26"/>
      <c r="D1148" s="1" t="str">
        <f>IF(C1148="","",VLOOKUP(C1148,'Nomenclature des comptes'!$B$4:$C$646,2))</f>
        <v/>
      </c>
      <c r="E1148" s="73"/>
      <c r="F1148" s="30"/>
      <c r="G1148" s="30"/>
      <c r="H1148" s="136"/>
    </row>
    <row r="1149" spans="1:8">
      <c r="A1149" s="24"/>
      <c r="B1149" s="25"/>
      <c r="C1149" s="26"/>
      <c r="D1149" s="1" t="str">
        <f>IF(C1149="","",VLOOKUP(C1149,'Nomenclature des comptes'!$B$4:$C$646,2))</f>
        <v/>
      </c>
      <c r="E1149" s="73"/>
      <c r="F1149" s="30"/>
      <c r="G1149" s="30"/>
      <c r="H1149" s="136"/>
    </row>
    <row r="1150" spans="1:8">
      <c r="A1150" s="24"/>
      <c r="B1150" s="25"/>
      <c r="C1150" s="26"/>
      <c r="D1150" s="1" t="str">
        <f>IF(C1150="","",VLOOKUP(C1150,'Nomenclature des comptes'!$B$4:$C$646,2))</f>
        <v/>
      </c>
      <c r="E1150" s="73"/>
      <c r="F1150" s="30"/>
      <c r="G1150" s="30"/>
      <c r="H1150" s="136"/>
    </row>
    <row r="1151" spans="1:8">
      <c r="A1151" s="24"/>
      <c r="B1151" s="25"/>
      <c r="C1151" s="26"/>
      <c r="D1151" s="1" t="str">
        <f>IF(C1151="","",VLOOKUP(C1151,'Nomenclature des comptes'!$B$4:$C$646,2))</f>
        <v/>
      </c>
      <c r="E1151" s="73"/>
      <c r="F1151" s="30"/>
      <c r="G1151" s="30"/>
      <c r="H1151" s="136"/>
    </row>
    <row r="1152" spans="1:8">
      <c r="A1152" s="24"/>
      <c r="B1152" s="25"/>
      <c r="C1152" s="26"/>
      <c r="D1152" s="1" t="str">
        <f>IF(C1152="","",VLOOKUP(C1152,'Nomenclature des comptes'!$B$4:$C$646,2))</f>
        <v/>
      </c>
      <c r="E1152" s="73"/>
      <c r="F1152" s="30"/>
      <c r="G1152" s="30"/>
      <c r="H1152" s="136"/>
    </row>
    <row r="1153" spans="1:8">
      <c r="A1153" s="24"/>
      <c r="B1153" s="25"/>
      <c r="C1153" s="26"/>
      <c r="D1153" s="1" t="str">
        <f>IF(C1153="","",VLOOKUP(C1153,'Nomenclature des comptes'!$B$4:$C$646,2))</f>
        <v/>
      </c>
      <c r="E1153" s="73"/>
      <c r="F1153" s="30"/>
      <c r="G1153" s="30"/>
      <c r="H1153" s="136"/>
    </row>
    <row r="1154" spans="1:8">
      <c r="A1154" s="24"/>
      <c r="B1154" s="25"/>
      <c r="C1154" s="26"/>
      <c r="D1154" s="1" t="str">
        <f>IF(C1154="","",VLOOKUP(C1154,'Nomenclature des comptes'!$B$4:$C$646,2))</f>
        <v/>
      </c>
      <c r="E1154" s="73"/>
      <c r="F1154" s="30"/>
      <c r="G1154" s="30"/>
      <c r="H1154" s="136"/>
    </row>
    <row r="1155" spans="1:8">
      <c r="A1155" s="24"/>
      <c r="B1155" s="25"/>
      <c r="C1155" s="26"/>
      <c r="D1155" s="1" t="str">
        <f>IF(C1155="","",VLOOKUP(C1155,'Nomenclature des comptes'!$B$4:$C$646,2))</f>
        <v/>
      </c>
      <c r="E1155" s="73"/>
      <c r="F1155" s="30"/>
      <c r="G1155" s="30"/>
      <c r="H1155" s="136"/>
    </row>
    <row r="1156" spans="1:8">
      <c r="A1156" s="24"/>
      <c r="B1156" s="25"/>
      <c r="C1156" s="26"/>
      <c r="D1156" s="1" t="str">
        <f>IF(C1156="","",VLOOKUP(C1156,'Nomenclature des comptes'!$B$4:$C$646,2))</f>
        <v/>
      </c>
      <c r="E1156" s="73"/>
      <c r="F1156" s="30"/>
      <c r="G1156" s="30"/>
      <c r="H1156" s="136"/>
    </row>
    <row r="1157" spans="1:8">
      <c r="A1157" s="24"/>
      <c r="B1157" s="25"/>
      <c r="C1157" s="26"/>
      <c r="D1157" s="1" t="str">
        <f>IF(C1157="","",VLOOKUP(C1157,'Nomenclature des comptes'!$B$4:$C$646,2))</f>
        <v/>
      </c>
      <c r="E1157" s="73"/>
      <c r="F1157" s="30"/>
      <c r="G1157" s="30"/>
      <c r="H1157" s="136"/>
    </row>
    <row r="1158" spans="1:8">
      <c r="A1158" s="24"/>
      <c r="B1158" s="25"/>
      <c r="C1158" s="26"/>
      <c r="D1158" s="1" t="str">
        <f>IF(C1158="","",VLOOKUP(C1158,'Nomenclature des comptes'!$B$4:$C$646,2))</f>
        <v/>
      </c>
      <c r="E1158" s="73"/>
      <c r="F1158" s="30"/>
      <c r="G1158" s="30"/>
      <c r="H1158" s="136"/>
    </row>
    <row r="1159" spans="1:8">
      <c r="A1159" s="24"/>
      <c r="B1159" s="25"/>
      <c r="C1159" s="26"/>
      <c r="D1159" s="1" t="str">
        <f>IF(C1159="","",VLOOKUP(C1159,'Nomenclature des comptes'!$B$4:$C$646,2))</f>
        <v/>
      </c>
      <c r="E1159" s="73"/>
      <c r="F1159" s="30"/>
      <c r="G1159" s="30"/>
      <c r="H1159" s="136"/>
    </row>
    <row r="1160" spans="1:8">
      <c r="A1160" s="24"/>
      <c r="B1160" s="25"/>
      <c r="C1160" s="26"/>
      <c r="D1160" s="1" t="str">
        <f>IF(C1160="","",VLOOKUP(C1160,'Nomenclature des comptes'!$B$4:$C$646,2))</f>
        <v/>
      </c>
      <c r="E1160" s="73"/>
      <c r="F1160" s="30"/>
      <c r="G1160" s="30"/>
      <c r="H1160" s="136"/>
    </row>
    <row r="1161" spans="1:8">
      <c r="A1161" s="24"/>
      <c r="B1161" s="25"/>
      <c r="C1161" s="26"/>
      <c r="D1161" s="1" t="str">
        <f>IF(C1161="","",VLOOKUP(C1161,'Nomenclature des comptes'!$B$4:$C$646,2))</f>
        <v/>
      </c>
      <c r="E1161" s="73"/>
      <c r="F1161" s="30"/>
      <c r="G1161" s="30"/>
      <c r="H1161" s="136"/>
    </row>
    <row r="1162" spans="1:8">
      <c r="A1162" s="24"/>
      <c r="B1162" s="25"/>
      <c r="C1162" s="26"/>
      <c r="D1162" s="1" t="str">
        <f>IF(C1162="","",VLOOKUP(C1162,'Nomenclature des comptes'!$B$4:$C$646,2))</f>
        <v/>
      </c>
      <c r="E1162" s="73"/>
      <c r="F1162" s="30"/>
      <c r="G1162" s="30"/>
      <c r="H1162" s="136"/>
    </row>
    <row r="1163" spans="1:8">
      <c r="A1163" s="24"/>
      <c r="B1163" s="25"/>
      <c r="C1163" s="26"/>
      <c r="D1163" s="1" t="str">
        <f>IF(C1163="","",VLOOKUP(C1163,'Nomenclature des comptes'!$B$4:$C$646,2))</f>
        <v/>
      </c>
      <c r="E1163" s="73"/>
      <c r="F1163" s="30"/>
      <c r="G1163" s="30"/>
      <c r="H1163" s="136"/>
    </row>
    <row r="1164" spans="1:8">
      <c r="A1164" s="24"/>
      <c r="B1164" s="25"/>
      <c r="C1164" s="26"/>
      <c r="D1164" s="1" t="str">
        <f>IF(C1164="","",VLOOKUP(C1164,'Nomenclature des comptes'!$B$4:$C$646,2))</f>
        <v/>
      </c>
      <c r="E1164" s="73"/>
      <c r="F1164" s="30"/>
      <c r="G1164" s="30"/>
      <c r="H1164" s="136"/>
    </row>
    <row r="1165" spans="1:8">
      <c r="A1165" s="24"/>
      <c r="B1165" s="25"/>
      <c r="C1165" s="26"/>
      <c r="D1165" s="1" t="str">
        <f>IF(C1165="","",VLOOKUP(C1165,'Nomenclature des comptes'!$B$4:$C$646,2))</f>
        <v/>
      </c>
      <c r="E1165" s="73"/>
      <c r="F1165" s="30"/>
      <c r="G1165" s="30"/>
      <c r="H1165" s="136"/>
    </row>
    <row r="1166" spans="1:8">
      <c r="A1166" s="24"/>
      <c r="B1166" s="25"/>
      <c r="C1166" s="26"/>
      <c r="D1166" s="1" t="str">
        <f>IF(C1166="","",VLOOKUP(C1166,'Nomenclature des comptes'!$B$4:$C$646,2))</f>
        <v/>
      </c>
      <c r="E1166" s="73"/>
      <c r="F1166" s="30"/>
      <c r="G1166" s="30"/>
      <c r="H1166" s="136"/>
    </row>
    <row r="1167" spans="1:8">
      <c r="A1167" s="24"/>
      <c r="B1167" s="25"/>
      <c r="C1167" s="26"/>
      <c r="D1167" s="1" t="str">
        <f>IF(C1167="","",VLOOKUP(C1167,'Nomenclature des comptes'!$B$4:$C$646,2))</f>
        <v/>
      </c>
      <c r="E1167" s="73"/>
      <c r="F1167" s="30"/>
      <c r="G1167" s="30"/>
      <c r="H1167" s="136"/>
    </row>
    <row r="1168" spans="1:8">
      <c r="A1168" s="24"/>
      <c r="B1168" s="25"/>
      <c r="C1168" s="26"/>
      <c r="D1168" s="1" t="str">
        <f>IF(C1168="","",VLOOKUP(C1168,'Nomenclature des comptes'!$B$4:$C$646,2))</f>
        <v/>
      </c>
      <c r="E1168" s="73"/>
      <c r="F1168" s="30"/>
      <c r="G1168" s="30"/>
      <c r="H1168" s="136"/>
    </row>
    <row r="1169" spans="1:8">
      <c r="A1169" s="24"/>
      <c r="B1169" s="25"/>
      <c r="C1169" s="26"/>
      <c r="D1169" s="1" t="str">
        <f>IF(C1169="","",VLOOKUP(C1169,'Nomenclature des comptes'!$B$4:$C$646,2))</f>
        <v/>
      </c>
      <c r="E1169" s="73"/>
      <c r="F1169" s="30"/>
      <c r="G1169" s="30"/>
      <c r="H1169" s="136"/>
    </row>
    <row r="1170" spans="1:8">
      <c r="A1170" s="24"/>
      <c r="B1170" s="25"/>
      <c r="C1170" s="26"/>
      <c r="D1170" s="1" t="str">
        <f>IF(C1170="","",VLOOKUP(C1170,'Nomenclature des comptes'!$B$4:$C$646,2))</f>
        <v/>
      </c>
      <c r="E1170" s="73"/>
      <c r="F1170" s="30"/>
      <c r="G1170" s="30"/>
      <c r="H1170" s="136"/>
    </row>
    <row r="1171" spans="1:8">
      <c r="A1171" s="24"/>
      <c r="B1171" s="25"/>
      <c r="C1171" s="26"/>
      <c r="D1171" s="1" t="str">
        <f>IF(C1171="","",VLOOKUP(C1171,'Nomenclature des comptes'!$B$4:$C$646,2))</f>
        <v/>
      </c>
      <c r="E1171" s="73"/>
      <c r="F1171" s="30"/>
      <c r="G1171" s="30"/>
      <c r="H1171" s="136"/>
    </row>
    <row r="1172" spans="1:8">
      <c r="A1172" s="24"/>
      <c r="B1172" s="25"/>
      <c r="C1172" s="26"/>
      <c r="D1172" s="1" t="str">
        <f>IF(C1172="","",VLOOKUP(C1172,'Nomenclature des comptes'!$B$4:$C$646,2))</f>
        <v/>
      </c>
      <c r="E1172" s="73"/>
      <c r="F1172" s="30"/>
      <c r="G1172" s="30"/>
      <c r="H1172" s="136"/>
    </row>
    <row r="1173" spans="1:8">
      <c r="A1173" s="24"/>
      <c r="B1173" s="25"/>
      <c r="C1173" s="26"/>
      <c r="D1173" s="1" t="str">
        <f>IF(C1173="","",VLOOKUP(C1173,'Nomenclature des comptes'!$B$4:$C$646,2))</f>
        <v/>
      </c>
      <c r="E1173" s="73"/>
      <c r="F1173" s="30"/>
      <c r="G1173" s="30"/>
      <c r="H1173" s="136"/>
    </row>
    <row r="1174" spans="1:8">
      <c r="A1174" s="24"/>
      <c r="B1174" s="25"/>
      <c r="C1174" s="26"/>
      <c r="D1174" s="1" t="str">
        <f>IF(C1174="","",VLOOKUP(C1174,'Nomenclature des comptes'!$B$4:$C$646,2))</f>
        <v/>
      </c>
      <c r="E1174" s="73"/>
      <c r="F1174" s="30"/>
      <c r="G1174" s="30"/>
      <c r="H1174" s="136"/>
    </row>
    <row r="1175" spans="1:8">
      <c r="A1175" s="24"/>
      <c r="B1175" s="25"/>
      <c r="C1175" s="26"/>
      <c r="D1175" s="1" t="str">
        <f>IF(C1175="","",VLOOKUP(C1175,'Nomenclature des comptes'!$B$4:$C$646,2))</f>
        <v/>
      </c>
      <c r="E1175" s="73"/>
      <c r="F1175" s="30"/>
      <c r="G1175" s="30"/>
      <c r="H1175" s="136"/>
    </row>
    <row r="1176" spans="1:8">
      <c r="A1176" s="24"/>
      <c r="B1176" s="25"/>
      <c r="C1176" s="26"/>
      <c r="D1176" s="1" t="str">
        <f>IF(C1176="","",VLOOKUP(C1176,'Nomenclature des comptes'!$B$4:$C$646,2))</f>
        <v/>
      </c>
      <c r="E1176" s="73"/>
      <c r="F1176" s="30"/>
      <c r="G1176" s="30"/>
      <c r="H1176" s="136"/>
    </row>
    <row r="1177" spans="1:8">
      <c r="A1177" s="24"/>
      <c r="B1177" s="25"/>
      <c r="C1177" s="26"/>
      <c r="D1177" s="1" t="str">
        <f>IF(C1177="","",VLOOKUP(C1177,'Nomenclature des comptes'!$B$4:$C$646,2))</f>
        <v/>
      </c>
      <c r="E1177" s="73"/>
      <c r="F1177" s="30"/>
      <c r="G1177" s="30"/>
      <c r="H1177" s="136"/>
    </row>
    <row r="1178" spans="1:8">
      <c r="A1178" s="24"/>
      <c r="B1178" s="25"/>
      <c r="C1178" s="26"/>
      <c r="D1178" s="1" t="str">
        <f>IF(C1178="","",VLOOKUP(C1178,'Nomenclature des comptes'!$B$4:$C$646,2))</f>
        <v/>
      </c>
      <c r="E1178" s="73"/>
      <c r="F1178" s="30"/>
      <c r="G1178" s="30"/>
      <c r="H1178" s="136"/>
    </row>
    <row r="1179" spans="1:8">
      <c r="A1179" s="24"/>
      <c r="B1179" s="25"/>
      <c r="C1179" s="26"/>
      <c r="D1179" s="1" t="str">
        <f>IF(C1179="","",VLOOKUP(C1179,'Nomenclature des comptes'!$B$4:$C$646,2))</f>
        <v/>
      </c>
      <c r="E1179" s="73"/>
      <c r="F1179" s="30"/>
      <c r="G1179" s="30"/>
      <c r="H1179" s="136"/>
    </row>
    <row r="1180" spans="1:8">
      <c r="A1180" s="24"/>
      <c r="B1180" s="25"/>
      <c r="C1180" s="26"/>
      <c r="D1180" s="1" t="str">
        <f>IF(C1180="","",VLOOKUP(C1180,'Nomenclature des comptes'!$B$4:$C$646,2))</f>
        <v/>
      </c>
      <c r="E1180" s="73"/>
      <c r="F1180" s="30"/>
      <c r="G1180" s="30"/>
      <c r="H1180" s="136"/>
    </row>
    <row r="1181" spans="1:8">
      <c r="A1181" s="24"/>
      <c r="B1181" s="25"/>
      <c r="C1181" s="26"/>
      <c r="D1181" s="1" t="str">
        <f>IF(C1181="","",VLOOKUP(C1181,'Nomenclature des comptes'!$B$4:$C$646,2))</f>
        <v/>
      </c>
      <c r="E1181" s="73"/>
      <c r="F1181" s="30"/>
      <c r="G1181" s="30"/>
      <c r="H1181" s="136"/>
    </row>
    <row r="1182" spans="1:8">
      <c r="A1182" s="24"/>
      <c r="B1182" s="25"/>
      <c r="C1182" s="26"/>
      <c r="D1182" s="1" t="str">
        <f>IF(C1182="","",VLOOKUP(C1182,'Nomenclature des comptes'!$B$4:$C$646,2))</f>
        <v/>
      </c>
      <c r="E1182" s="73"/>
      <c r="F1182" s="30"/>
      <c r="G1182" s="30"/>
      <c r="H1182" s="136"/>
    </row>
    <row r="1183" spans="1:8">
      <c r="A1183" s="24"/>
      <c r="B1183" s="25"/>
      <c r="C1183" s="26"/>
      <c r="D1183" s="1" t="str">
        <f>IF(C1183="","",VLOOKUP(C1183,'Nomenclature des comptes'!$B$4:$C$646,2))</f>
        <v/>
      </c>
      <c r="E1183" s="73"/>
      <c r="F1183" s="30"/>
      <c r="G1183" s="30"/>
      <c r="H1183" s="136"/>
    </row>
    <row r="1184" spans="1:8">
      <c r="A1184" s="24"/>
      <c r="B1184" s="25"/>
      <c r="C1184" s="26"/>
      <c r="D1184" s="1" t="str">
        <f>IF(C1184="","",VLOOKUP(C1184,'Nomenclature des comptes'!$B$4:$C$646,2))</f>
        <v/>
      </c>
      <c r="E1184" s="73"/>
      <c r="F1184" s="30"/>
      <c r="G1184" s="30"/>
      <c r="H1184" s="136"/>
    </row>
    <row r="1185" spans="1:8">
      <c r="A1185" s="24"/>
      <c r="B1185" s="25"/>
      <c r="C1185" s="26"/>
      <c r="D1185" s="1" t="str">
        <f>IF(C1185="","",VLOOKUP(C1185,'Nomenclature des comptes'!$B$4:$C$646,2))</f>
        <v/>
      </c>
      <c r="E1185" s="73"/>
      <c r="F1185" s="30"/>
      <c r="G1185" s="30"/>
      <c r="H1185" s="136"/>
    </row>
    <row r="1186" spans="1:8">
      <c r="A1186" s="24"/>
      <c r="B1186" s="25"/>
      <c r="C1186" s="26"/>
      <c r="D1186" s="1" t="str">
        <f>IF(C1186="","",VLOOKUP(C1186,'Nomenclature des comptes'!$B$4:$C$646,2))</f>
        <v/>
      </c>
      <c r="E1186" s="73"/>
      <c r="F1186" s="30"/>
      <c r="G1186" s="30"/>
      <c r="H1186" s="136"/>
    </row>
    <row r="1187" spans="1:8">
      <c r="A1187" s="24"/>
      <c r="B1187" s="25"/>
      <c r="C1187" s="26"/>
      <c r="D1187" s="1" t="str">
        <f>IF(C1187="","",VLOOKUP(C1187,'Nomenclature des comptes'!$B$4:$C$646,2))</f>
        <v/>
      </c>
      <c r="E1187" s="73"/>
      <c r="F1187" s="30"/>
      <c r="G1187" s="30"/>
      <c r="H1187" s="136"/>
    </row>
    <row r="1188" spans="1:8">
      <c r="A1188" s="24"/>
      <c r="B1188" s="25"/>
      <c r="C1188" s="26"/>
      <c r="D1188" s="1" t="str">
        <f>IF(C1188="","",VLOOKUP(C1188,'Nomenclature des comptes'!$B$4:$C$646,2))</f>
        <v/>
      </c>
      <c r="E1188" s="73"/>
      <c r="F1188" s="30"/>
      <c r="G1188" s="30"/>
      <c r="H1188" s="136"/>
    </row>
    <row r="1189" spans="1:8">
      <c r="A1189" s="24"/>
      <c r="B1189" s="25"/>
      <c r="C1189" s="26"/>
      <c r="D1189" s="1" t="str">
        <f>IF(C1189="","",VLOOKUP(C1189,'Nomenclature des comptes'!$B$4:$C$646,2))</f>
        <v/>
      </c>
      <c r="E1189" s="73"/>
      <c r="F1189" s="30"/>
      <c r="G1189" s="30"/>
      <c r="H1189" s="136"/>
    </row>
    <row r="1190" spans="1:8">
      <c r="A1190" s="24"/>
      <c r="B1190" s="25"/>
      <c r="C1190" s="26"/>
      <c r="D1190" s="1" t="str">
        <f>IF(C1190="","",VLOOKUP(C1190,'Nomenclature des comptes'!$B$4:$C$646,2))</f>
        <v/>
      </c>
      <c r="E1190" s="73"/>
      <c r="F1190" s="30"/>
      <c r="G1190" s="30"/>
      <c r="H1190" s="136"/>
    </row>
    <row r="1191" spans="1:8">
      <c r="A1191" s="24"/>
      <c r="B1191" s="25"/>
      <c r="C1191" s="26"/>
      <c r="D1191" s="1" t="str">
        <f>IF(C1191="","",VLOOKUP(C1191,'Nomenclature des comptes'!$B$4:$C$646,2))</f>
        <v/>
      </c>
      <c r="E1191" s="73"/>
      <c r="F1191" s="30"/>
      <c r="G1191" s="30"/>
      <c r="H1191" s="136"/>
    </row>
    <row r="1192" spans="1:8">
      <c r="A1192" s="24"/>
      <c r="B1192" s="25"/>
      <c r="C1192" s="26"/>
      <c r="D1192" s="1" t="str">
        <f>IF(C1192="","",VLOOKUP(C1192,'Nomenclature des comptes'!$B$4:$C$646,2))</f>
        <v/>
      </c>
      <c r="E1192" s="73"/>
      <c r="F1192" s="30"/>
      <c r="G1192" s="30"/>
      <c r="H1192" s="136"/>
    </row>
    <row r="1193" spans="1:8">
      <c r="A1193" s="24"/>
      <c r="B1193" s="25"/>
      <c r="C1193" s="26"/>
      <c r="D1193" s="1" t="str">
        <f>IF(C1193="","",VLOOKUP(C1193,'Nomenclature des comptes'!$B$4:$C$646,2))</f>
        <v/>
      </c>
      <c r="E1193" s="73"/>
      <c r="F1193" s="30"/>
      <c r="G1193" s="30"/>
      <c r="H1193" s="136"/>
    </row>
    <row r="1194" spans="1:8">
      <c r="A1194" s="24"/>
      <c r="B1194" s="25"/>
      <c r="C1194" s="26"/>
      <c r="D1194" s="1" t="str">
        <f>IF(C1194="","",VLOOKUP(C1194,'Nomenclature des comptes'!$B$4:$C$646,2))</f>
        <v/>
      </c>
      <c r="E1194" s="73"/>
      <c r="F1194" s="30"/>
      <c r="G1194" s="30"/>
      <c r="H1194" s="136"/>
    </row>
    <row r="1195" spans="1:8">
      <c r="A1195" s="24"/>
      <c r="B1195" s="25"/>
      <c r="C1195" s="26"/>
      <c r="D1195" s="1" t="str">
        <f>IF(C1195="","",VLOOKUP(C1195,'Nomenclature des comptes'!$B$4:$C$646,2))</f>
        <v/>
      </c>
      <c r="E1195" s="73"/>
      <c r="F1195" s="30"/>
      <c r="G1195" s="30"/>
      <c r="H1195" s="136"/>
    </row>
    <row r="1196" spans="1:8">
      <c r="A1196" s="24"/>
      <c r="B1196" s="25"/>
      <c r="C1196" s="26"/>
      <c r="D1196" s="1" t="str">
        <f>IF(C1196="","",VLOOKUP(C1196,'Nomenclature des comptes'!$B$4:$C$646,2))</f>
        <v/>
      </c>
      <c r="E1196" s="73"/>
      <c r="F1196" s="30"/>
      <c r="G1196" s="30"/>
      <c r="H1196" s="136"/>
    </row>
    <row r="1197" spans="1:8">
      <c r="A1197" s="24"/>
      <c r="B1197" s="25"/>
      <c r="C1197" s="26"/>
      <c r="D1197" s="1" t="str">
        <f>IF(C1197="","",VLOOKUP(C1197,'Nomenclature des comptes'!$B$4:$C$646,2))</f>
        <v/>
      </c>
      <c r="E1197" s="73"/>
      <c r="F1197" s="30"/>
      <c r="G1197" s="30"/>
      <c r="H1197" s="136"/>
    </row>
    <row r="1198" spans="1:8">
      <c r="A1198" s="24"/>
      <c r="B1198" s="25"/>
      <c r="C1198" s="26"/>
      <c r="D1198" s="1" t="str">
        <f>IF(C1198="","",VLOOKUP(C1198,'Nomenclature des comptes'!$B$4:$C$646,2))</f>
        <v/>
      </c>
      <c r="E1198" s="73"/>
      <c r="F1198" s="30"/>
      <c r="G1198" s="30"/>
      <c r="H1198" s="136"/>
    </row>
    <row r="1199" spans="1:8">
      <c r="A1199" s="24"/>
      <c r="B1199" s="25"/>
      <c r="C1199" s="26"/>
      <c r="D1199" s="1" t="str">
        <f>IF(C1199="","",VLOOKUP(C1199,'Nomenclature des comptes'!$B$4:$C$646,2))</f>
        <v/>
      </c>
      <c r="E1199" s="73"/>
      <c r="F1199" s="30"/>
      <c r="G1199" s="30"/>
      <c r="H1199" s="136"/>
    </row>
    <row r="1200" spans="1:8">
      <c r="A1200" s="24"/>
      <c r="B1200" s="25"/>
      <c r="C1200" s="26"/>
      <c r="D1200" s="1" t="str">
        <f>IF(C1200="","",VLOOKUP(C1200,'Nomenclature des comptes'!$B$4:$C$646,2))</f>
        <v/>
      </c>
      <c r="E1200" s="73"/>
      <c r="F1200" s="30"/>
      <c r="G1200" s="30"/>
      <c r="H1200" s="136"/>
    </row>
    <row r="1201" spans="1:8">
      <c r="A1201" s="24"/>
      <c r="B1201" s="25"/>
      <c r="C1201" s="26"/>
      <c r="D1201" s="1" t="str">
        <f>IF(C1201="","",VLOOKUP(C1201,'Nomenclature des comptes'!$B$4:$C$646,2))</f>
        <v/>
      </c>
      <c r="E1201" s="73"/>
      <c r="F1201" s="30"/>
      <c r="G1201" s="30"/>
      <c r="H1201" s="136"/>
    </row>
    <row r="1202" spans="1:8">
      <c r="A1202" s="24"/>
      <c r="B1202" s="25"/>
      <c r="C1202" s="26"/>
      <c r="D1202" s="1" t="str">
        <f>IF(C1202="","",VLOOKUP(C1202,'Nomenclature des comptes'!$B$4:$C$646,2))</f>
        <v/>
      </c>
      <c r="E1202" s="73"/>
      <c r="F1202" s="30"/>
      <c r="G1202" s="30"/>
      <c r="H1202" s="136"/>
    </row>
    <row r="1203" spans="1:8">
      <c r="A1203" s="24"/>
      <c r="B1203" s="25"/>
      <c r="C1203" s="26"/>
      <c r="D1203" s="1" t="str">
        <f>IF(C1203="","",VLOOKUP(C1203,'Nomenclature des comptes'!$B$4:$C$646,2))</f>
        <v/>
      </c>
      <c r="E1203" s="73"/>
      <c r="F1203" s="30"/>
      <c r="G1203" s="30"/>
      <c r="H1203" s="136"/>
    </row>
    <row r="1204" spans="1:8">
      <c r="A1204" s="24"/>
      <c r="B1204" s="25"/>
      <c r="C1204" s="26"/>
      <c r="D1204" s="1" t="str">
        <f>IF(C1204="","",VLOOKUP(C1204,'Nomenclature des comptes'!$B$4:$C$646,2))</f>
        <v/>
      </c>
      <c r="E1204" s="73"/>
      <c r="F1204" s="30"/>
      <c r="G1204" s="30"/>
      <c r="H1204" s="136"/>
    </row>
    <row r="1205" spans="1:8">
      <c r="A1205" s="24"/>
      <c r="B1205" s="25"/>
      <c r="C1205" s="26"/>
      <c r="D1205" s="1" t="str">
        <f>IF(C1205="","",VLOOKUP(C1205,'Nomenclature des comptes'!$B$4:$C$646,2))</f>
        <v/>
      </c>
      <c r="E1205" s="73"/>
      <c r="F1205" s="30"/>
      <c r="G1205" s="30"/>
      <c r="H1205" s="136"/>
    </row>
    <row r="1206" spans="1:8">
      <c r="A1206" s="24"/>
      <c r="B1206" s="25"/>
      <c r="C1206" s="26"/>
      <c r="D1206" s="1" t="str">
        <f>IF(C1206="","",VLOOKUP(C1206,'Nomenclature des comptes'!$B$4:$C$646,2))</f>
        <v/>
      </c>
      <c r="E1206" s="73"/>
      <c r="F1206" s="30"/>
      <c r="G1206" s="30"/>
      <c r="H1206" s="136"/>
    </row>
    <row r="1207" spans="1:8">
      <c r="A1207" s="24"/>
      <c r="B1207" s="25"/>
      <c r="C1207" s="26"/>
      <c r="D1207" s="1" t="str">
        <f>IF(C1207="","",VLOOKUP(C1207,'Nomenclature des comptes'!$B$4:$C$646,2))</f>
        <v/>
      </c>
      <c r="E1207" s="73"/>
      <c r="F1207" s="30"/>
      <c r="G1207" s="30"/>
      <c r="H1207" s="136"/>
    </row>
    <row r="1208" spans="1:8">
      <c r="A1208" s="24"/>
      <c r="B1208" s="25"/>
      <c r="C1208" s="26"/>
      <c r="D1208" s="1" t="str">
        <f>IF(C1208="","",VLOOKUP(C1208,'Nomenclature des comptes'!$B$4:$C$646,2))</f>
        <v/>
      </c>
      <c r="E1208" s="73"/>
      <c r="F1208" s="30"/>
      <c r="G1208" s="30"/>
      <c r="H1208" s="136"/>
    </row>
    <row r="1209" spans="1:8">
      <c r="A1209" s="24"/>
      <c r="B1209" s="25"/>
      <c r="C1209" s="26"/>
      <c r="D1209" s="1" t="str">
        <f>IF(C1209="","",VLOOKUP(C1209,'Nomenclature des comptes'!$B$4:$C$646,2))</f>
        <v/>
      </c>
      <c r="E1209" s="73"/>
      <c r="F1209" s="30"/>
      <c r="G1209" s="30"/>
      <c r="H1209" s="136"/>
    </row>
    <row r="1210" spans="1:8">
      <c r="A1210" s="24"/>
      <c r="B1210" s="25"/>
      <c r="C1210" s="26"/>
      <c r="D1210" s="1" t="str">
        <f>IF(C1210="","",VLOOKUP(C1210,'Nomenclature des comptes'!$B$4:$C$646,2))</f>
        <v/>
      </c>
      <c r="E1210" s="73"/>
      <c r="F1210" s="30"/>
      <c r="G1210" s="30"/>
      <c r="H1210" s="136"/>
    </row>
    <row r="1211" spans="1:8">
      <c r="A1211" s="24"/>
      <c r="B1211" s="25"/>
      <c r="C1211" s="26"/>
      <c r="D1211" s="1" t="str">
        <f>IF(C1211="","",VLOOKUP(C1211,'Nomenclature des comptes'!$B$4:$C$646,2))</f>
        <v/>
      </c>
      <c r="E1211" s="73"/>
      <c r="F1211" s="30"/>
      <c r="G1211" s="30"/>
      <c r="H1211" s="136"/>
    </row>
    <row r="1212" spans="1:8">
      <c r="A1212" s="24"/>
      <c r="B1212" s="25"/>
      <c r="C1212" s="26"/>
      <c r="D1212" s="1" t="str">
        <f>IF(C1212="","",VLOOKUP(C1212,'Nomenclature des comptes'!$B$4:$C$646,2))</f>
        <v/>
      </c>
      <c r="E1212" s="73"/>
      <c r="F1212" s="30"/>
      <c r="G1212" s="30"/>
      <c r="H1212" s="136"/>
    </row>
    <row r="1213" spans="1:8">
      <c r="A1213" s="24"/>
      <c r="B1213" s="25"/>
      <c r="C1213" s="26"/>
      <c r="D1213" s="1" t="str">
        <f>IF(C1213="","",VLOOKUP(C1213,'Nomenclature des comptes'!$B$4:$C$646,2))</f>
        <v/>
      </c>
      <c r="E1213" s="73"/>
      <c r="F1213" s="30"/>
      <c r="G1213" s="30"/>
      <c r="H1213" s="136"/>
    </row>
    <row r="1214" spans="1:8">
      <c r="A1214" s="24"/>
      <c r="B1214" s="25"/>
      <c r="C1214" s="26"/>
      <c r="D1214" s="1" t="str">
        <f>IF(C1214="","",VLOOKUP(C1214,'Nomenclature des comptes'!$B$4:$C$646,2))</f>
        <v/>
      </c>
      <c r="E1214" s="73"/>
      <c r="F1214" s="30"/>
      <c r="G1214" s="30"/>
      <c r="H1214" s="136"/>
    </row>
    <row r="1215" spans="1:8">
      <c r="A1215" s="24"/>
      <c r="B1215" s="25"/>
      <c r="C1215" s="26"/>
      <c r="D1215" s="1" t="str">
        <f>IF(C1215="","",VLOOKUP(C1215,'Nomenclature des comptes'!$B$4:$C$646,2))</f>
        <v/>
      </c>
      <c r="E1215" s="73"/>
      <c r="F1215" s="30"/>
      <c r="G1215" s="30"/>
      <c r="H1215" s="136"/>
    </row>
    <row r="1216" spans="1:8">
      <c r="A1216" s="24"/>
      <c r="B1216" s="25"/>
      <c r="C1216" s="26"/>
      <c r="D1216" s="1" t="str">
        <f>IF(C1216="","",VLOOKUP(C1216,'Nomenclature des comptes'!$B$4:$C$646,2))</f>
        <v/>
      </c>
      <c r="E1216" s="73"/>
      <c r="F1216" s="30"/>
      <c r="G1216" s="30"/>
      <c r="H1216" s="136"/>
    </row>
    <row r="1217" spans="1:8">
      <c r="A1217" s="24"/>
      <c r="B1217" s="25"/>
      <c r="C1217" s="26"/>
      <c r="D1217" s="1" t="str">
        <f>IF(C1217="","",VLOOKUP(C1217,'Nomenclature des comptes'!$B$4:$C$646,2))</f>
        <v/>
      </c>
      <c r="E1217" s="73"/>
      <c r="F1217" s="30"/>
      <c r="G1217" s="30"/>
      <c r="H1217" s="136"/>
    </row>
    <row r="1218" spans="1:8">
      <c r="A1218" s="24"/>
      <c r="B1218" s="25"/>
      <c r="C1218" s="26"/>
      <c r="D1218" s="1" t="str">
        <f>IF(C1218="","",VLOOKUP(C1218,'Nomenclature des comptes'!$B$4:$C$646,2))</f>
        <v/>
      </c>
      <c r="E1218" s="73"/>
      <c r="F1218" s="30"/>
      <c r="G1218" s="30"/>
      <c r="H1218" s="136"/>
    </row>
    <row r="1219" spans="1:8">
      <c r="A1219" s="24"/>
      <c r="B1219" s="25"/>
      <c r="C1219" s="26"/>
      <c r="D1219" s="1" t="str">
        <f>IF(C1219="","",VLOOKUP(C1219,'Nomenclature des comptes'!$B$4:$C$646,2))</f>
        <v/>
      </c>
      <c r="E1219" s="73"/>
      <c r="F1219" s="30"/>
      <c r="G1219" s="30"/>
      <c r="H1219" s="136"/>
    </row>
    <row r="1220" spans="1:8">
      <c r="A1220" s="24"/>
      <c r="B1220" s="25"/>
      <c r="C1220" s="26"/>
      <c r="D1220" s="1" t="str">
        <f>IF(C1220="","",VLOOKUP(C1220,'Nomenclature des comptes'!$B$4:$C$646,2))</f>
        <v/>
      </c>
      <c r="E1220" s="73"/>
      <c r="F1220" s="30"/>
      <c r="G1220" s="30"/>
      <c r="H1220" s="136"/>
    </row>
    <row r="1221" spans="1:8">
      <c r="A1221" s="24"/>
      <c r="B1221" s="25"/>
      <c r="C1221" s="26"/>
      <c r="D1221" s="1" t="str">
        <f>IF(C1221="","",VLOOKUP(C1221,'Nomenclature des comptes'!$B$4:$C$646,2))</f>
        <v/>
      </c>
      <c r="E1221" s="73"/>
      <c r="F1221" s="30"/>
      <c r="G1221" s="30"/>
      <c r="H1221" s="136"/>
    </row>
    <row r="1222" spans="1:8">
      <c r="A1222" s="24"/>
      <c r="B1222" s="25"/>
      <c r="C1222" s="26"/>
      <c r="D1222" s="1" t="str">
        <f>IF(C1222="","",VLOOKUP(C1222,'Nomenclature des comptes'!$B$4:$C$646,2))</f>
        <v/>
      </c>
      <c r="E1222" s="73"/>
      <c r="F1222" s="30"/>
      <c r="G1222" s="30"/>
      <c r="H1222" s="136"/>
    </row>
    <row r="1223" spans="1:8">
      <c r="A1223" s="24"/>
      <c r="B1223" s="25"/>
      <c r="C1223" s="26"/>
      <c r="D1223" s="1" t="str">
        <f>IF(C1223="","",VLOOKUP(C1223,'Nomenclature des comptes'!$B$4:$C$646,2))</f>
        <v/>
      </c>
      <c r="E1223" s="73"/>
      <c r="F1223" s="30"/>
      <c r="G1223" s="30"/>
      <c r="H1223" s="136"/>
    </row>
    <row r="1224" spans="1:8">
      <c r="A1224" s="24"/>
      <c r="B1224" s="25"/>
      <c r="C1224" s="26"/>
      <c r="D1224" s="1" t="str">
        <f>IF(C1224="","",VLOOKUP(C1224,'Nomenclature des comptes'!$B$4:$C$646,2))</f>
        <v/>
      </c>
      <c r="E1224" s="73"/>
      <c r="F1224" s="30"/>
      <c r="G1224" s="30"/>
      <c r="H1224" s="136"/>
    </row>
    <row r="1225" spans="1:8">
      <c r="A1225" s="24"/>
      <c r="B1225" s="25"/>
      <c r="C1225" s="26"/>
      <c r="D1225" s="1" t="str">
        <f>IF(C1225="","",VLOOKUP(C1225,'Nomenclature des comptes'!$B$4:$C$646,2))</f>
        <v/>
      </c>
      <c r="E1225" s="73"/>
      <c r="F1225" s="30"/>
      <c r="G1225" s="30"/>
      <c r="H1225" s="136"/>
    </row>
    <row r="1226" spans="1:8">
      <c r="A1226" s="24"/>
      <c r="B1226" s="25"/>
      <c r="C1226" s="26"/>
      <c r="D1226" s="1" t="str">
        <f>IF(C1226="","",VLOOKUP(C1226,'Nomenclature des comptes'!$B$4:$C$646,2))</f>
        <v/>
      </c>
      <c r="E1226" s="73"/>
      <c r="F1226" s="30"/>
      <c r="G1226" s="30"/>
      <c r="H1226" s="136"/>
    </row>
    <row r="1227" spans="1:8">
      <c r="A1227" s="24"/>
      <c r="B1227" s="25"/>
      <c r="C1227" s="26"/>
      <c r="D1227" s="1" t="str">
        <f>IF(C1227="","",VLOOKUP(C1227,'Nomenclature des comptes'!$B$4:$C$646,2))</f>
        <v/>
      </c>
      <c r="E1227" s="73"/>
      <c r="F1227" s="30"/>
      <c r="G1227" s="30"/>
      <c r="H1227" s="136"/>
    </row>
    <row r="1228" spans="1:8">
      <c r="A1228" s="24"/>
      <c r="B1228" s="25"/>
      <c r="C1228" s="26"/>
      <c r="D1228" s="1" t="str">
        <f>IF(C1228="","",VLOOKUP(C1228,'Nomenclature des comptes'!$B$4:$C$646,2))</f>
        <v/>
      </c>
      <c r="E1228" s="73"/>
      <c r="F1228" s="30"/>
      <c r="G1228" s="30"/>
      <c r="H1228" s="136"/>
    </row>
    <row r="1229" spans="1:8">
      <c r="A1229" s="24"/>
      <c r="B1229" s="25"/>
      <c r="C1229" s="26"/>
      <c r="D1229" s="1" t="str">
        <f>IF(C1229="","",VLOOKUP(C1229,'Nomenclature des comptes'!$B$4:$C$646,2))</f>
        <v/>
      </c>
      <c r="E1229" s="73"/>
      <c r="F1229" s="30"/>
      <c r="G1229" s="30"/>
      <c r="H1229" s="136"/>
    </row>
    <row r="1230" spans="1:8">
      <c r="A1230" s="24"/>
      <c r="B1230" s="25"/>
      <c r="C1230" s="24"/>
      <c r="D1230" s="1" t="str">
        <f>IF(C1230="","",VLOOKUP(C1230,'Nomenclature des comptes'!$B$4:$C$646,2))</f>
        <v/>
      </c>
      <c r="E1230" s="73"/>
      <c r="F1230" s="30"/>
      <c r="G1230" s="30"/>
      <c r="H1230" s="136"/>
    </row>
    <row r="1231" spans="1:8">
      <c r="A1231" s="24"/>
      <c r="B1231" s="25"/>
      <c r="C1231" s="24"/>
      <c r="D1231" s="1" t="str">
        <f>IF(C1231="","",VLOOKUP(C1231,'Nomenclature des comptes'!$B$4:$C$646,2))</f>
        <v/>
      </c>
      <c r="E1231" s="73"/>
      <c r="F1231" s="30"/>
      <c r="G1231" s="30"/>
      <c r="H1231" s="136"/>
    </row>
    <row r="1232" spans="1:8">
      <c r="A1232" s="24"/>
      <c r="B1232" s="25"/>
      <c r="C1232" s="24"/>
      <c r="D1232" s="1" t="str">
        <f>IF(C1232="","",VLOOKUP(C1232,'Nomenclature des comptes'!$B$4:$C$646,2))</f>
        <v/>
      </c>
      <c r="E1232" s="73"/>
      <c r="F1232" s="30"/>
      <c r="G1232" s="30"/>
      <c r="H1232" s="136"/>
    </row>
    <row r="1233" spans="1:8">
      <c r="A1233" s="24"/>
      <c r="B1233" s="25"/>
      <c r="C1233" s="24"/>
      <c r="D1233" s="1" t="str">
        <f>IF(C1233="","",VLOOKUP(C1233,'Nomenclature des comptes'!$B$4:$C$646,2))</f>
        <v/>
      </c>
      <c r="E1233" s="73"/>
      <c r="F1233" s="30"/>
      <c r="G1233" s="30"/>
      <c r="H1233" s="136"/>
    </row>
    <row r="1234" spans="1:8">
      <c r="A1234" s="24"/>
      <c r="B1234" s="25"/>
      <c r="C1234" s="24"/>
      <c r="D1234" s="1" t="str">
        <f>IF(C1234="","",VLOOKUP(C1234,'Nomenclature des comptes'!$B$4:$C$646,2))</f>
        <v/>
      </c>
      <c r="E1234" s="73"/>
      <c r="F1234" s="30"/>
      <c r="G1234" s="30"/>
      <c r="H1234" s="136"/>
    </row>
    <row r="1235" spans="1:8">
      <c r="A1235" s="24"/>
      <c r="B1235" s="25"/>
      <c r="C1235" s="24"/>
      <c r="D1235" s="1" t="str">
        <f>IF(C1235="","",VLOOKUP(C1235,'Nomenclature des comptes'!$B$4:$C$646,2))</f>
        <v/>
      </c>
      <c r="E1235" s="73"/>
      <c r="F1235" s="30"/>
      <c r="G1235" s="30"/>
      <c r="H1235" s="136"/>
    </row>
    <row r="1236" spans="1:8">
      <c r="A1236" s="24"/>
      <c r="B1236" s="25"/>
      <c r="C1236" s="24"/>
      <c r="D1236" s="1" t="str">
        <f>IF(C1236="","",VLOOKUP(C1236,'Nomenclature des comptes'!$B$4:$C$646,2))</f>
        <v/>
      </c>
      <c r="E1236" s="73"/>
      <c r="F1236" s="30"/>
      <c r="G1236" s="30"/>
      <c r="H1236" s="136"/>
    </row>
    <row r="1237" spans="1:8">
      <c r="A1237" s="24"/>
      <c r="B1237" s="25"/>
      <c r="C1237" s="24"/>
      <c r="D1237" s="1" t="str">
        <f>IF(C1237="","",VLOOKUP(C1237,'Nomenclature des comptes'!$B$4:$C$646,2))</f>
        <v/>
      </c>
      <c r="E1237" s="73"/>
      <c r="F1237" s="30"/>
      <c r="G1237" s="30"/>
      <c r="H1237" s="136"/>
    </row>
    <row r="1238" spans="1:8">
      <c r="A1238" s="24"/>
      <c r="B1238" s="25"/>
      <c r="C1238" s="24"/>
      <c r="D1238" s="1" t="str">
        <f>IF(C1238="","",VLOOKUP(C1238,'Nomenclature des comptes'!$B$4:$C$646,2))</f>
        <v/>
      </c>
      <c r="E1238" s="73"/>
      <c r="F1238" s="30"/>
      <c r="G1238" s="30"/>
      <c r="H1238" s="136"/>
    </row>
    <row r="1239" spans="1:8">
      <c r="A1239" s="24"/>
      <c r="B1239" s="25"/>
      <c r="C1239" s="24"/>
      <c r="D1239" s="1" t="str">
        <f>IF(C1239="","",VLOOKUP(C1239,'Nomenclature des comptes'!$B$4:$C$646,2))</f>
        <v/>
      </c>
      <c r="E1239" s="73"/>
      <c r="F1239" s="30"/>
      <c r="G1239" s="30"/>
      <c r="H1239" s="136"/>
    </row>
    <row r="1240" spans="1:8">
      <c r="A1240" s="24"/>
      <c r="B1240" s="25"/>
      <c r="C1240" s="24"/>
      <c r="D1240" s="1" t="str">
        <f>IF(C1240="","",VLOOKUP(C1240,'Nomenclature des comptes'!$B$4:$C$646,2))</f>
        <v/>
      </c>
      <c r="E1240" s="73"/>
      <c r="F1240" s="30"/>
      <c r="G1240" s="30"/>
      <c r="H1240" s="136"/>
    </row>
    <row r="1241" spans="1:8">
      <c r="A1241" s="24"/>
      <c r="B1241" s="25"/>
      <c r="C1241" s="24"/>
      <c r="D1241" s="1" t="str">
        <f>IF(C1241="","",VLOOKUP(C1241,'Nomenclature des comptes'!$B$4:$C$646,2))</f>
        <v/>
      </c>
      <c r="E1241" s="73"/>
      <c r="F1241" s="30"/>
      <c r="G1241" s="30"/>
      <c r="H1241" s="136"/>
    </row>
    <row r="1242" spans="1:8">
      <c r="A1242" s="24"/>
      <c r="B1242" s="25"/>
      <c r="C1242" s="24"/>
      <c r="D1242" s="1" t="str">
        <f>IF(C1242="","",VLOOKUP(C1242,'Nomenclature des comptes'!$B$4:$C$646,2))</f>
        <v/>
      </c>
      <c r="E1242" s="73"/>
      <c r="F1242" s="30"/>
      <c r="G1242" s="30"/>
      <c r="H1242" s="136"/>
    </row>
    <row r="1243" spans="1:8">
      <c r="A1243" s="24"/>
      <c r="B1243" s="25"/>
      <c r="C1243" s="24"/>
      <c r="D1243" s="1" t="str">
        <f>IF(C1243="","",VLOOKUP(C1243,'Nomenclature des comptes'!$B$4:$C$646,2))</f>
        <v/>
      </c>
      <c r="E1243" s="73"/>
      <c r="F1243" s="30"/>
      <c r="G1243" s="30"/>
      <c r="H1243" s="136"/>
    </row>
    <row r="1244" spans="1:8">
      <c r="A1244" s="24"/>
      <c r="B1244" s="25"/>
      <c r="C1244" s="24"/>
      <c r="D1244" s="1" t="str">
        <f>IF(C1244="","",VLOOKUP(C1244,'Nomenclature des comptes'!$B$4:$C$646,2))</f>
        <v/>
      </c>
      <c r="E1244" s="73"/>
      <c r="F1244" s="30"/>
      <c r="G1244" s="30"/>
      <c r="H1244" s="136"/>
    </row>
    <row r="1245" spans="1:8">
      <c r="A1245" s="24"/>
      <c r="B1245" s="25"/>
      <c r="C1245" s="24"/>
      <c r="D1245" s="1" t="str">
        <f>IF(C1245="","",VLOOKUP(C1245,'Nomenclature des comptes'!$B$4:$C$646,2))</f>
        <v/>
      </c>
      <c r="E1245" s="73"/>
      <c r="F1245" s="30"/>
      <c r="G1245" s="30"/>
      <c r="H1245" s="136"/>
    </row>
    <row r="1246" spans="1:8">
      <c r="A1246" s="24"/>
      <c r="B1246" s="25"/>
      <c r="C1246" s="24"/>
      <c r="D1246" s="1" t="str">
        <f>IF(C1246="","",VLOOKUP(C1246,'Nomenclature des comptes'!$B$4:$C$646,2))</f>
        <v/>
      </c>
      <c r="E1246" s="73"/>
      <c r="F1246" s="30"/>
      <c r="G1246" s="30"/>
      <c r="H1246" s="136"/>
    </row>
    <row r="1247" spans="1:8">
      <c r="A1247" s="24"/>
      <c r="B1247" s="25"/>
      <c r="C1247" s="24"/>
      <c r="D1247" s="1" t="str">
        <f>IF(C1247="","",VLOOKUP(C1247,'Nomenclature des comptes'!$B$4:$C$646,2))</f>
        <v/>
      </c>
      <c r="E1247" s="73"/>
      <c r="F1247" s="30"/>
      <c r="G1247" s="30"/>
      <c r="H1247" s="136"/>
    </row>
    <row r="1248" spans="1:8">
      <c r="A1248" s="24"/>
      <c r="B1248" s="25"/>
      <c r="C1248" s="24"/>
      <c r="D1248" s="1" t="str">
        <f>IF(C1248="","",VLOOKUP(C1248,'Nomenclature des comptes'!$B$4:$C$646,2))</f>
        <v/>
      </c>
      <c r="E1248" s="73"/>
      <c r="F1248" s="30"/>
      <c r="G1248" s="30"/>
      <c r="H1248" s="136"/>
    </row>
    <row r="1249" spans="1:8">
      <c r="A1249" s="24"/>
      <c r="B1249" s="25"/>
      <c r="C1249" s="24"/>
      <c r="D1249" s="1" t="str">
        <f>IF(C1249="","",VLOOKUP(C1249,'Nomenclature des comptes'!$B$4:$C$646,2))</f>
        <v/>
      </c>
      <c r="E1249" s="73"/>
      <c r="F1249" s="30"/>
      <c r="G1249" s="30"/>
      <c r="H1249" s="136"/>
    </row>
    <row r="1250" spans="1:8">
      <c r="A1250" s="24"/>
      <c r="B1250" s="25"/>
      <c r="C1250" s="24"/>
      <c r="D1250" s="1" t="str">
        <f>IF(C1250="","",VLOOKUP(C1250,'Nomenclature des comptes'!$B$4:$C$646,2))</f>
        <v/>
      </c>
      <c r="E1250" s="73"/>
      <c r="F1250" s="30"/>
      <c r="G1250" s="30"/>
      <c r="H1250" s="136"/>
    </row>
    <row r="1251" spans="1:8">
      <c r="A1251" s="24"/>
      <c r="B1251" s="25"/>
      <c r="C1251" s="24"/>
      <c r="D1251" s="1" t="str">
        <f>IF(C1251="","",VLOOKUP(C1251,'Nomenclature des comptes'!$B$4:$C$646,2))</f>
        <v/>
      </c>
      <c r="E1251" s="73"/>
      <c r="F1251" s="30"/>
      <c r="G1251" s="30"/>
      <c r="H1251" s="136"/>
    </row>
    <row r="1252" spans="1:8">
      <c r="A1252" s="24"/>
      <c r="B1252" s="25"/>
      <c r="C1252" s="24"/>
      <c r="D1252" s="1" t="str">
        <f>IF(C1252="","",VLOOKUP(C1252,'Nomenclature des comptes'!$B$4:$C$646,2))</f>
        <v/>
      </c>
      <c r="E1252" s="73"/>
      <c r="F1252" s="30"/>
      <c r="G1252" s="30"/>
      <c r="H1252" s="136"/>
    </row>
    <row r="1253" spans="1:8">
      <c r="A1253" s="24"/>
      <c r="B1253" s="25"/>
      <c r="C1253" s="24"/>
      <c r="D1253" s="1" t="str">
        <f>IF(C1253="","",VLOOKUP(C1253,'Nomenclature des comptes'!$B$4:$C$646,2))</f>
        <v/>
      </c>
      <c r="E1253" s="73"/>
      <c r="F1253" s="30"/>
      <c r="G1253" s="30"/>
      <c r="H1253" s="136"/>
    </row>
    <row r="1254" spans="1:8">
      <c r="A1254" s="24"/>
      <c r="B1254" s="25"/>
      <c r="C1254" s="24"/>
      <c r="D1254" s="1" t="str">
        <f>IF(C1254="","",VLOOKUP(C1254,'Nomenclature des comptes'!$B$4:$C$646,2))</f>
        <v/>
      </c>
      <c r="E1254" s="73"/>
      <c r="F1254" s="30"/>
      <c r="G1254" s="30"/>
      <c r="H1254" s="136"/>
    </row>
    <row r="1255" spans="1:8">
      <c r="A1255" s="24"/>
      <c r="B1255" s="25"/>
      <c r="C1255" s="24"/>
      <c r="D1255" s="1" t="str">
        <f>IF(C1255="","",VLOOKUP(C1255,'Nomenclature des comptes'!$B$4:$C$646,2))</f>
        <v/>
      </c>
      <c r="E1255" s="73"/>
      <c r="F1255" s="30"/>
      <c r="G1255" s="30"/>
      <c r="H1255" s="136"/>
    </row>
    <row r="1256" spans="1:8">
      <c r="A1256" s="24"/>
      <c r="B1256" s="25"/>
      <c r="C1256" s="24"/>
      <c r="D1256" s="1" t="str">
        <f>IF(C1256="","",VLOOKUP(C1256,'Nomenclature des comptes'!$B$4:$C$646,2))</f>
        <v/>
      </c>
      <c r="E1256" s="73"/>
      <c r="F1256" s="30"/>
      <c r="G1256" s="30"/>
      <c r="H1256" s="136"/>
    </row>
    <row r="1257" spans="1:8">
      <c r="A1257" s="24"/>
      <c r="B1257" s="25"/>
      <c r="C1257" s="24"/>
      <c r="D1257" s="1" t="str">
        <f>IF(C1257="","",VLOOKUP(C1257,'Nomenclature des comptes'!$B$4:$C$646,2))</f>
        <v/>
      </c>
      <c r="E1257" s="73"/>
      <c r="F1257" s="30"/>
      <c r="G1257" s="30"/>
      <c r="H1257" s="136"/>
    </row>
    <row r="1258" spans="1:8">
      <c r="A1258" s="24"/>
      <c r="B1258" s="25"/>
      <c r="C1258" s="24"/>
      <c r="D1258" s="1" t="str">
        <f>IF(C1258="","",VLOOKUP(C1258,'Nomenclature des comptes'!$B$4:$C$646,2))</f>
        <v/>
      </c>
      <c r="E1258" s="73"/>
      <c r="F1258" s="30"/>
      <c r="G1258" s="30"/>
      <c r="H1258" s="136"/>
    </row>
    <row r="1259" spans="1:8">
      <c r="A1259" s="24"/>
      <c r="B1259" s="25"/>
      <c r="C1259" s="24"/>
      <c r="D1259" s="1" t="str">
        <f>IF(C1259="","",VLOOKUP(C1259,'Nomenclature des comptes'!$B$4:$C$646,2))</f>
        <v/>
      </c>
      <c r="E1259" s="73"/>
      <c r="F1259" s="30"/>
      <c r="G1259" s="30"/>
      <c r="H1259" s="136"/>
    </row>
    <row r="1260" spans="1:8">
      <c r="A1260" s="24"/>
      <c r="B1260" s="25"/>
      <c r="C1260" s="24"/>
      <c r="D1260" s="1" t="str">
        <f>IF(C1260="","",VLOOKUP(C1260,'Nomenclature des comptes'!$B$4:$C$646,2))</f>
        <v/>
      </c>
      <c r="E1260" s="73"/>
      <c r="F1260" s="30"/>
      <c r="G1260" s="30"/>
      <c r="H1260" s="136"/>
    </row>
    <row r="1261" spans="1:8">
      <c r="A1261" s="24"/>
      <c r="B1261" s="25"/>
      <c r="C1261" s="24"/>
      <c r="D1261" s="1" t="str">
        <f>IF(C1261="","",VLOOKUP(C1261,'Nomenclature des comptes'!$B$4:$C$646,2))</f>
        <v/>
      </c>
      <c r="E1261" s="73"/>
      <c r="F1261" s="30"/>
      <c r="G1261" s="30"/>
      <c r="H1261" s="136"/>
    </row>
    <row r="1262" spans="1:8">
      <c r="A1262" s="24"/>
      <c r="B1262" s="25"/>
      <c r="C1262" s="24"/>
      <c r="D1262" s="1" t="str">
        <f>IF(C1262="","",VLOOKUP(C1262,'Nomenclature des comptes'!$B$4:$C$646,2))</f>
        <v/>
      </c>
      <c r="E1262" s="73"/>
      <c r="F1262" s="30"/>
      <c r="G1262" s="30"/>
      <c r="H1262" s="136"/>
    </row>
    <row r="1263" spans="1:8">
      <c r="A1263" s="24"/>
      <c r="B1263" s="25"/>
      <c r="C1263" s="24"/>
      <c r="D1263" s="1" t="str">
        <f>IF(C1263="","",VLOOKUP(C1263,'Nomenclature des comptes'!$B$4:$C$646,2))</f>
        <v/>
      </c>
      <c r="E1263" s="73"/>
      <c r="F1263" s="30"/>
      <c r="G1263" s="30"/>
      <c r="H1263" s="136"/>
    </row>
    <row r="1264" spans="1:8">
      <c r="A1264" s="24"/>
      <c r="B1264" s="25"/>
      <c r="C1264" s="24"/>
      <c r="D1264" s="1" t="str">
        <f>IF(C1264="","",VLOOKUP(C1264,'Nomenclature des comptes'!$B$4:$C$646,2))</f>
        <v/>
      </c>
      <c r="E1264" s="73"/>
      <c r="F1264" s="30"/>
      <c r="G1264" s="30"/>
      <c r="H1264" s="136"/>
    </row>
    <row r="1265" spans="1:8">
      <c r="A1265" s="24"/>
      <c r="B1265" s="25"/>
      <c r="C1265" s="24"/>
      <c r="D1265" s="1" t="str">
        <f>IF(C1265="","",VLOOKUP(C1265,'Nomenclature des comptes'!$B$4:$C$646,2))</f>
        <v/>
      </c>
      <c r="E1265" s="73"/>
      <c r="F1265" s="30"/>
      <c r="G1265" s="30"/>
      <c r="H1265" s="136"/>
    </row>
    <row r="1266" spans="1:8">
      <c r="A1266" s="24"/>
      <c r="B1266" s="25"/>
      <c r="C1266" s="24"/>
      <c r="D1266" s="1" t="str">
        <f>IF(C1266="","",VLOOKUP(C1266,'Nomenclature des comptes'!$B$4:$C$646,2))</f>
        <v/>
      </c>
      <c r="E1266" s="73"/>
      <c r="F1266" s="30"/>
      <c r="G1266" s="30"/>
      <c r="H1266" s="136"/>
    </row>
    <row r="1267" spans="1:8">
      <c r="A1267" s="24"/>
      <c r="B1267" s="25"/>
      <c r="C1267" s="24"/>
      <c r="D1267" s="1" t="str">
        <f>IF(C1267="","",VLOOKUP(C1267,'Nomenclature des comptes'!$B$4:$C$646,2))</f>
        <v/>
      </c>
      <c r="E1267" s="73"/>
      <c r="F1267" s="30"/>
      <c r="G1267" s="30"/>
      <c r="H1267" s="136"/>
    </row>
    <row r="1268" spans="1:8">
      <c r="A1268" s="24"/>
      <c r="B1268" s="25"/>
      <c r="C1268" s="24"/>
      <c r="D1268" s="1" t="str">
        <f>IF(C1268="","",VLOOKUP(C1268,'Nomenclature des comptes'!$B$4:$C$646,2))</f>
        <v/>
      </c>
      <c r="E1268" s="73"/>
      <c r="F1268" s="30"/>
      <c r="G1268" s="30"/>
      <c r="H1268" s="136"/>
    </row>
    <row r="1269" spans="1:8">
      <c r="A1269" s="24"/>
      <c r="B1269" s="25"/>
      <c r="C1269" s="24"/>
      <c r="D1269" s="1" t="str">
        <f>IF(C1269="","",VLOOKUP(C1269,'Nomenclature des comptes'!$B$4:$C$646,2))</f>
        <v/>
      </c>
      <c r="E1269" s="73"/>
      <c r="F1269" s="30"/>
      <c r="G1269" s="30"/>
      <c r="H1269" s="136"/>
    </row>
    <row r="1270" spans="1:8">
      <c r="A1270" s="24"/>
      <c r="B1270" s="25"/>
      <c r="C1270" s="24"/>
      <c r="D1270" s="1" t="str">
        <f>IF(C1270="","",VLOOKUP(C1270,'Nomenclature des comptes'!$B$4:$C$646,2))</f>
        <v/>
      </c>
      <c r="E1270" s="73"/>
      <c r="F1270" s="30"/>
      <c r="G1270" s="30"/>
      <c r="H1270" s="136"/>
    </row>
    <row r="1271" spans="1:8">
      <c r="A1271" s="24"/>
      <c r="B1271" s="25"/>
      <c r="C1271" s="24"/>
      <c r="D1271" s="1" t="str">
        <f>IF(C1271="","",VLOOKUP(C1271,'Nomenclature des comptes'!$B$4:$C$646,2))</f>
        <v/>
      </c>
      <c r="E1271" s="73"/>
      <c r="F1271" s="30"/>
      <c r="G1271" s="30"/>
      <c r="H1271" s="136"/>
    </row>
    <row r="1272" spans="1:8">
      <c r="A1272" s="24"/>
      <c r="B1272" s="25"/>
      <c r="C1272" s="24"/>
      <c r="D1272" s="1" t="str">
        <f>IF(C1272="","",VLOOKUP(C1272,'Nomenclature des comptes'!$B$4:$C$646,2))</f>
        <v/>
      </c>
      <c r="E1272" s="73"/>
      <c r="F1272" s="30"/>
      <c r="G1272" s="30"/>
      <c r="H1272" s="136"/>
    </row>
    <row r="1273" spans="1:8">
      <c r="A1273" s="24"/>
      <c r="B1273" s="25"/>
      <c r="C1273" s="24"/>
      <c r="D1273" s="1" t="str">
        <f>IF(C1273="","",VLOOKUP(C1273,'Nomenclature des comptes'!$B$4:$C$646,2))</f>
        <v/>
      </c>
      <c r="E1273" s="73"/>
      <c r="F1273" s="30"/>
      <c r="G1273" s="30"/>
      <c r="H1273" s="136"/>
    </row>
    <row r="1274" spans="1:8">
      <c r="A1274" s="24"/>
      <c r="B1274" s="25"/>
      <c r="C1274" s="24"/>
      <c r="D1274" s="1" t="str">
        <f>IF(C1274="","",VLOOKUP(C1274,'Nomenclature des comptes'!$B$4:$C$646,2))</f>
        <v/>
      </c>
      <c r="E1274" s="73"/>
      <c r="F1274" s="30"/>
      <c r="G1274" s="30"/>
      <c r="H1274" s="136"/>
    </row>
    <row r="1275" spans="1:8">
      <c r="A1275" s="24"/>
      <c r="B1275" s="25"/>
      <c r="C1275" s="24"/>
      <c r="D1275" s="1" t="str">
        <f>IF(C1275="","",VLOOKUP(C1275,'Nomenclature des comptes'!$B$4:$C$646,2))</f>
        <v/>
      </c>
      <c r="E1275" s="73"/>
      <c r="F1275" s="30"/>
      <c r="G1275" s="30"/>
      <c r="H1275" s="136"/>
    </row>
    <row r="1276" spans="1:8">
      <c r="A1276" s="24"/>
      <c r="B1276" s="25"/>
      <c r="C1276" s="24"/>
      <c r="D1276" s="1" t="str">
        <f>IF(C1276="","",VLOOKUP(C1276,'Nomenclature des comptes'!$B$4:$C$646,2))</f>
        <v/>
      </c>
      <c r="E1276" s="73"/>
      <c r="F1276" s="30"/>
      <c r="G1276" s="30"/>
      <c r="H1276" s="136"/>
    </row>
    <row r="1277" spans="1:8">
      <c r="A1277" s="24"/>
      <c r="B1277" s="25"/>
      <c r="C1277" s="24"/>
      <c r="D1277" s="1" t="str">
        <f>IF(C1277="","",VLOOKUP(C1277,'Nomenclature des comptes'!$B$4:$C$646,2))</f>
        <v/>
      </c>
      <c r="E1277" s="73"/>
      <c r="F1277" s="30"/>
      <c r="G1277" s="30"/>
      <c r="H1277" s="136"/>
    </row>
    <row r="1278" spans="1:8">
      <c r="A1278" s="24"/>
      <c r="B1278" s="25"/>
      <c r="C1278" s="24"/>
      <c r="D1278" s="1" t="str">
        <f>IF(C1278="","",VLOOKUP(C1278,'Nomenclature des comptes'!$B$4:$C$646,2))</f>
        <v/>
      </c>
      <c r="E1278" s="73"/>
      <c r="F1278" s="30"/>
      <c r="G1278" s="30"/>
      <c r="H1278" s="136"/>
    </row>
    <row r="1279" spans="1:8">
      <c r="A1279" s="24"/>
      <c r="B1279" s="25"/>
      <c r="C1279" s="24"/>
      <c r="D1279" s="1" t="str">
        <f>IF(C1279="","",VLOOKUP(C1279,'Nomenclature des comptes'!$B$4:$C$646,2))</f>
        <v/>
      </c>
      <c r="E1279" s="73"/>
      <c r="F1279" s="30"/>
      <c r="G1279" s="30"/>
      <c r="H1279" s="136"/>
    </row>
    <row r="1280" spans="1:8">
      <c r="A1280" s="24"/>
      <c r="B1280" s="25"/>
      <c r="C1280" s="24"/>
      <c r="D1280" s="1" t="str">
        <f>IF(C1280="","",VLOOKUP(C1280,'Nomenclature des comptes'!$B$4:$C$646,2))</f>
        <v/>
      </c>
      <c r="E1280" s="73"/>
      <c r="F1280" s="30"/>
      <c r="G1280" s="30"/>
      <c r="H1280" s="136"/>
    </row>
    <row r="1281" spans="1:8">
      <c r="A1281" s="24"/>
      <c r="B1281" s="25"/>
      <c r="C1281" s="24"/>
      <c r="D1281" s="1" t="str">
        <f>IF(C1281="","",VLOOKUP(C1281,'Nomenclature des comptes'!$B$4:$C$646,2))</f>
        <v/>
      </c>
      <c r="E1281" s="73"/>
      <c r="F1281" s="30"/>
      <c r="G1281" s="30"/>
      <c r="H1281" s="136"/>
    </row>
    <row r="1282" spans="1:8">
      <c r="A1282" s="24"/>
      <c r="B1282" s="25"/>
      <c r="C1282" s="24"/>
      <c r="D1282" s="1" t="str">
        <f>IF(C1282="","",VLOOKUP(C1282,'Nomenclature des comptes'!$B$4:$C$646,2))</f>
        <v/>
      </c>
      <c r="E1282" s="73"/>
      <c r="F1282" s="30"/>
      <c r="G1282" s="30"/>
      <c r="H1282" s="136"/>
    </row>
    <row r="1283" spans="1:8">
      <c r="A1283" s="24"/>
      <c r="B1283" s="25"/>
      <c r="C1283" s="24"/>
      <c r="D1283" s="1" t="str">
        <f>IF(C1283="","",VLOOKUP(C1283,'Nomenclature des comptes'!$B$4:$C$646,2))</f>
        <v/>
      </c>
      <c r="E1283" s="73"/>
      <c r="F1283" s="30"/>
      <c r="G1283" s="30"/>
      <c r="H1283" s="136"/>
    </row>
    <row r="1284" spans="1:8">
      <c r="A1284" s="24"/>
      <c r="B1284" s="25"/>
      <c r="C1284" s="24"/>
      <c r="D1284" s="1" t="str">
        <f>IF(C1284="","",VLOOKUP(C1284,'Nomenclature des comptes'!$B$4:$C$646,2))</f>
        <v/>
      </c>
      <c r="E1284" s="73"/>
      <c r="F1284" s="30"/>
      <c r="G1284" s="30"/>
      <c r="H1284" s="136"/>
    </row>
    <row r="1285" spans="1:8">
      <c r="A1285" s="24"/>
      <c r="B1285" s="25"/>
      <c r="C1285" s="24"/>
      <c r="D1285" s="1" t="str">
        <f>IF(C1285="","",VLOOKUP(C1285,'Nomenclature des comptes'!$B$4:$C$646,2))</f>
        <v/>
      </c>
      <c r="E1285" s="73"/>
      <c r="F1285" s="30"/>
      <c r="G1285" s="30"/>
      <c r="H1285" s="136"/>
    </row>
    <row r="1286" spans="1:8">
      <c r="A1286" s="24"/>
      <c r="B1286" s="25"/>
      <c r="C1286" s="24"/>
      <c r="D1286" s="1" t="str">
        <f>IF(C1286="","",VLOOKUP(C1286,'Nomenclature des comptes'!$B$4:$C$646,2))</f>
        <v/>
      </c>
      <c r="E1286" s="73"/>
      <c r="F1286" s="30"/>
      <c r="G1286" s="30"/>
      <c r="H1286" s="136"/>
    </row>
    <row r="1287" spans="1:8">
      <c r="A1287" s="24"/>
      <c r="B1287" s="25"/>
      <c r="C1287" s="24"/>
      <c r="D1287" s="1" t="str">
        <f>IF(C1287="","",VLOOKUP(C1287,'Nomenclature des comptes'!$B$4:$C$646,2))</f>
        <v/>
      </c>
      <c r="E1287" s="73"/>
      <c r="F1287" s="30"/>
      <c r="G1287" s="30"/>
      <c r="H1287" s="136"/>
    </row>
    <row r="1288" spans="1:8">
      <c r="A1288" s="24"/>
      <c r="B1288" s="25"/>
      <c r="C1288" s="24"/>
      <c r="D1288" s="1" t="str">
        <f>IF(C1288="","",VLOOKUP(C1288,'Nomenclature des comptes'!$B$4:$C$646,2))</f>
        <v/>
      </c>
      <c r="E1288" s="73"/>
      <c r="F1288" s="30"/>
      <c r="G1288" s="30"/>
      <c r="H1288" s="136"/>
    </row>
    <row r="1289" spans="1:8">
      <c r="A1289" s="24"/>
      <c r="B1289" s="25"/>
      <c r="C1289" s="24"/>
      <c r="D1289" s="1" t="str">
        <f>IF(C1289="","",VLOOKUP(C1289,'Nomenclature des comptes'!$B$4:$C$646,2))</f>
        <v/>
      </c>
      <c r="E1289" s="73"/>
      <c r="F1289" s="30"/>
      <c r="G1289" s="30"/>
      <c r="H1289" s="136"/>
    </row>
    <row r="1290" spans="1:8">
      <c r="A1290" s="24"/>
      <c r="B1290" s="25"/>
      <c r="C1290" s="24"/>
      <c r="D1290" s="1" t="str">
        <f>IF(C1290="","",VLOOKUP(C1290,'Nomenclature des comptes'!$B$4:$C$646,2))</f>
        <v/>
      </c>
      <c r="E1290" s="73"/>
      <c r="F1290" s="30"/>
      <c r="G1290" s="30"/>
      <c r="H1290" s="136"/>
    </row>
    <row r="1291" spans="1:8">
      <c r="A1291" s="24"/>
      <c r="B1291" s="25"/>
      <c r="C1291" s="24"/>
      <c r="D1291" s="1" t="str">
        <f>IF(C1291="","",VLOOKUP(C1291,'Nomenclature des comptes'!$B$4:$C$646,2))</f>
        <v/>
      </c>
      <c r="E1291" s="73"/>
      <c r="F1291" s="30"/>
      <c r="G1291" s="30"/>
      <c r="H1291" s="136"/>
    </row>
    <row r="1292" spans="1:8">
      <c r="A1292" s="24"/>
      <c r="B1292" s="25"/>
      <c r="C1292" s="24"/>
      <c r="D1292" s="1" t="str">
        <f>IF(C1292="","",VLOOKUP(C1292,'Nomenclature des comptes'!$B$4:$C$646,2))</f>
        <v/>
      </c>
      <c r="E1292" s="73"/>
      <c r="F1292" s="30"/>
      <c r="G1292" s="30"/>
      <c r="H1292" s="136"/>
    </row>
    <row r="1293" spans="1:8">
      <c r="A1293" s="24"/>
      <c r="B1293" s="25"/>
      <c r="C1293" s="24"/>
      <c r="D1293" s="1" t="str">
        <f>IF(C1293="","",VLOOKUP(C1293,'Nomenclature des comptes'!$B$4:$C$646,2))</f>
        <v/>
      </c>
      <c r="E1293" s="73"/>
      <c r="F1293" s="30"/>
      <c r="G1293" s="30"/>
      <c r="H1293" s="136"/>
    </row>
    <row r="1294" spans="1:8">
      <c r="A1294" s="24"/>
      <c r="B1294" s="25"/>
      <c r="C1294" s="24"/>
      <c r="D1294" s="1" t="str">
        <f>IF(C1294="","",VLOOKUP(C1294,'Nomenclature des comptes'!$B$4:$C$646,2))</f>
        <v/>
      </c>
      <c r="E1294" s="73"/>
      <c r="F1294" s="30"/>
      <c r="G1294" s="30"/>
      <c r="H1294" s="136"/>
    </row>
    <row r="1295" spans="1:8">
      <c r="A1295" s="24"/>
      <c r="B1295" s="25"/>
      <c r="C1295" s="24"/>
      <c r="D1295" s="1" t="str">
        <f>IF(C1295="","",VLOOKUP(C1295,'Nomenclature des comptes'!$B$4:$C$646,2))</f>
        <v/>
      </c>
      <c r="E1295" s="73"/>
      <c r="F1295" s="30"/>
      <c r="G1295" s="30"/>
      <c r="H1295" s="136"/>
    </row>
    <row r="1296" spans="1:8">
      <c r="A1296" s="24"/>
      <c r="B1296" s="25"/>
      <c r="C1296" s="24"/>
      <c r="D1296" s="1" t="str">
        <f>IF(C1296="","",VLOOKUP(C1296,'Nomenclature des comptes'!$B$4:$C$646,2))</f>
        <v/>
      </c>
      <c r="E1296" s="73"/>
      <c r="F1296" s="30"/>
      <c r="G1296" s="30"/>
      <c r="H1296" s="136"/>
    </row>
    <row r="1297" spans="1:8">
      <c r="A1297" s="24"/>
      <c r="B1297" s="25"/>
      <c r="C1297" s="24"/>
      <c r="D1297" s="1" t="str">
        <f>IF(C1297="","",VLOOKUP(C1297,'Nomenclature des comptes'!$B$4:$C$646,2))</f>
        <v/>
      </c>
      <c r="E1297" s="73"/>
      <c r="F1297" s="30"/>
      <c r="G1297" s="30"/>
      <c r="H1297" s="136"/>
    </row>
    <row r="1298" spans="1:8">
      <c r="A1298" s="24"/>
      <c r="B1298" s="25"/>
      <c r="C1298" s="24"/>
      <c r="D1298" s="1" t="str">
        <f>IF(C1298="","",VLOOKUP(C1298,'Nomenclature des comptes'!$B$4:$C$646,2))</f>
        <v/>
      </c>
      <c r="E1298" s="73"/>
      <c r="F1298" s="30"/>
      <c r="G1298" s="30"/>
      <c r="H1298" s="136"/>
    </row>
    <row r="1299" spans="1:8">
      <c r="A1299" s="24"/>
      <c r="B1299" s="25"/>
      <c r="C1299" s="24"/>
      <c r="D1299" s="1" t="str">
        <f>IF(C1299="","",VLOOKUP(C1299,'Nomenclature des comptes'!$B$4:$C$646,2))</f>
        <v/>
      </c>
      <c r="E1299" s="73"/>
      <c r="F1299" s="30"/>
      <c r="G1299" s="30"/>
      <c r="H1299" s="136"/>
    </row>
    <row r="1300" spans="1:8">
      <c r="A1300" s="24"/>
      <c r="B1300" s="25"/>
      <c r="C1300" s="24"/>
      <c r="D1300" s="1" t="str">
        <f>IF(C1300="","",VLOOKUP(C1300,'Nomenclature des comptes'!$B$4:$C$646,2))</f>
        <v/>
      </c>
      <c r="E1300" s="73"/>
      <c r="F1300" s="30"/>
      <c r="G1300" s="30"/>
      <c r="H1300" s="136"/>
    </row>
    <row r="1301" spans="1:8">
      <c r="A1301" s="24"/>
      <c r="B1301" s="25"/>
      <c r="C1301" s="24"/>
      <c r="D1301" s="1" t="str">
        <f>IF(C1301="","",VLOOKUP(C1301,'Nomenclature des comptes'!$B$4:$C$646,2))</f>
        <v/>
      </c>
      <c r="E1301" s="73"/>
      <c r="F1301" s="30"/>
      <c r="G1301" s="30"/>
      <c r="H1301" s="136"/>
    </row>
    <row r="1302" spans="1:8">
      <c r="A1302" s="24"/>
      <c r="B1302" s="25"/>
      <c r="C1302" s="24"/>
      <c r="D1302" s="1" t="str">
        <f>IF(C1302="","",VLOOKUP(C1302,'Nomenclature des comptes'!$B$4:$C$646,2))</f>
        <v/>
      </c>
      <c r="E1302" s="73"/>
      <c r="F1302" s="30"/>
      <c r="G1302" s="30"/>
      <c r="H1302" s="136"/>
    </row>
    <row r="1303" spans="1:8">
      <c r="A1303" s="24"/>
      <c r="B1303" s="25"/>
      <c r="C1303" s="24"/>
      <c r="D1303" s="1" t="str">
        <f>IF(C1303="","",VLOOKUP(C1303,'Nomenclature des comptes'!$B$4:$C$646,2))</f>
        <v/>
      </c>
      <c r="E1303" s="73"/>
      <c r="F1303" s="30"/>
      <c r="G1303" s="30"/>
      <c r="H1303" s="136"/>
    </row>
    <row r="1304" spans="1:8">
      <c r="A1304" s="24"/>
      <c r="B1304" s="25"/>
      <c r="C1304" s="24"/>
      <c r="D1304" s="1" t="str">
        <f>IF(C1304="","",VLOOKUP(C1304,'Nomenclature des comptes'!$B$4:$C$646,2))</f>
        <v/>
      </c>
      <c r="E1304" s="73"/>
      <c r="F1304" s="30"/>
      <c r="G1304" s="30"/>
      <c r="H1304" s="136"/>
    </row>
    <row r="1305" spans="1:8">
      <c r="A1305" s="24"/>
      <c r="B1305" s="25"/>
      <c r="C1305" s="24"/>
      <c r="D1305" s="1" t="str">
        <f>IF(C1305="","",VLOOKUP(C1305,'Nomenclature des comptes'!$B$4:$C$646,2))</f>
        <v/>
      </c>
      <c r="E1305" s="73"/>
      <c r="F1305" s="30"/>
      <c r="G1305" s="30"/>
      <c r="H1305" s="136"/>
    </row>
    <row r="1306" spans="1:8">
      <c r="A1306" s="24"/>
      <c r="B1306" s="25"/>
      <c r="C1306" s="24"/>
      <c r="D1306" s="1" t="str">
        <f>IF(C1306="","",VLOOKUP(C1306,'Nomenclature des comptes'!$B$4:$C$646,2))</f>
        <v/>
      </c>
      <c r="E1306" s="73"/>
      <c r="F1306" s="30"/>
      <c r="G1306" s="30"/>
      <c r="H1306" s="136"/>
    </row>
    <row r="1307" spans="1:8">
      <c r="A1307" s="24"/>
      <c r="B1307" s="25"/>
      <c r="C1307" s="24"/>
      <c r="D1307" s="1" t="str">
        <f>IF(C1307="","",VLOOKUP(C1307,'Nomenclature des comptes'!$B$4:$C$646,2))</f>
        <v/>
      </c>
      <c r="E1307" s="73"/>
      <c r="F1307" s="30"/>
      <c r="G1307" s="30"/>
      <c r="H1307" s="136"/>
    </row>
    <row r="1308" spans="1:8">
      <c r="A1308" s="24"/>
      <c r="B1308" s="25"/>
      <c r="C1308" s="24"/>
      <c r="D1308" s="1" t="str">
        <f>IF(C1308="","",VLOOKUP(C1308,'Nomenclature des comptes'!$B$4:$C$646,2))</f>
        <v/>
      </c>
      <c r="E1308" s="73"/>
      <c r="F1308" s="30"/>
      <c r="G1308" s="30"/>
      <c r="H1308" s="136"/>
    </row>
    <row r="1309" spans="1:8">
      <c r="A1309" s="24"/>
      <c r="B1309" s="25"/>
      <c r="C1309" s="24"/>
      <c r="D1309" s="1" t="str">
        <f>IF(C1309="","",VLOOKUP(C1309,'Nomenclature des comptes'!$B$4:$C$646,2))</f>
        <v/>
      </c>
      <c r="E1309" s="73"/>
      <c r="F1309" s="30"/>
      <c r="G1309" s="30"/>
      <c r="H1309" s="136"/>
    </row>
    <row r="1310" spans="1:8">
      <c r="A1310" s="24"/>
      <c r="B1310" s="25"/>
      <c r="C1310" s="24"/>
      <c r="D1310" s="1" t="str">
        <f>IF(C1310="","",VLOOKUP(C1310,'Nomenclature des comptes'!$B$4:$C$646,2))</f>
        <v/>
      </c>
      <c r="E1310" s="73"/>
      <c r="F1310" s="30"/>
      <c r="G1310" s="30"/>
      <c r="H1310" s="136"/>
    </row>
    <row r="1311" spans="1:8">
      <c r="A1311" s="24"/>
      <c r="B1311" s="25"/>
      <c r="C1311" s="24"/>
      <c r="D1311" s="1" t="str">
        <f>IF(C1311="","",VLOOKUP(C1311,'Nomenclature des comptes'!$B$4:$C$646,2))</f>
        <v/>
      </c>
      <c r="E1311" s="73"/>
      <c r="F1311" s="30"/>
      <c r="G1311" s="30"/>
      <c r="H1311" s="136"/>
    </row>
    <row r="1312" spans="1:8">
      <c r="A1312" s="24"/>
      <c r="B1312" s="25"/>
      <c r="C1312" s="24"/>
      <c r="D1312" s="1" t="str">
        <f>IF(C1312="","",VLOOKUP(C1312,'Nomenclature des comptes'!$B$4:$C$646,2))</f>
        <v/>
      </c>
      <c r="E1312" s="73"/>
      <c r="F1312" s="30"/>
      <c r="G1312" s="30"/>
      <c r="H1312" s="136"/>
    </row>
    <row r="1313" spans="1:8">
      <c r="A1313" s="24"/>
      <c r="B1313" s="25"/>
      <c r="C1313" s="24"/>
      <c r="D1313" s="1" t="str">
        <f>IF(C1313="","",VLOOKUP(C1313,'Nomenclature des comptes'!$B$4:$C$646,2))</f>
        <v/>
      </c>
      <c r="E1313" s="73"/>
      <c r="F1313" s="30"/>
      <c r="G1313" s="30"/>
      <c r="H1313" s="136"/>
    </row>
    <row r="1314" spans="1:8">
      <c r="A1314" s="24"/>
      <c r="B1314" s="25"/>
      <c r="C1314" s="24"/>
      <c r="D1314" s="1" t="str">
        <f>IF(C1314="","",VLOOKUP(C1314,'Nomenclature des comptes'!$B$4:$C$646,2))</f>
        <v/>
      </c>
      <c r="E1314" s="73"/>
      <c r="F1314" s="30"/>
      <c r="G1314" s="30"/>
      <c r="H1314" s="136"/>
    </row>
    <row r="1315" spans="1:8">
      <c r="A1315" s="24"/>
      <c r="B1315" s="25"/>
      <c r="C1315" s="24"/>
      <c r="D1315" s="1" t="str">
        <f>IF(C1315="","",VLOOKUP(C1315,'Nomenclature des comptes'!$B$4:$C$646,2))</f>
        <v/>
      </c>
      <c r="E1315" s="73"/>
      <c r="F1315" s="30"/>
      <c r="G1315" s="30"/>
      <c r="H1315" s="136"/>
    </row>
    <row r="1316" spans="1:8">
      <c r="A1316" s="24"/>
      <c r="B1316" s="25"/>
      <c r="C1316" s="24"/>
      <c r="D1316" s="1" t="str">
        <f>IF(C1316="","",VLOOKUP(C1316,'Nomenclature des comptes'!$B$4:$C$646,2))</f>
        <v/>
      </c>
      <c r="E1316" s="73"/>
      <c r="F1316" s="30"/>
      <c r="G1316" s="30"/>
      <c r="H1316" s="136"/>
    </row>
    <row r="1317" spans="1:8">
      <c r="A1317" s="24"/>
      <c r="B1317" s="25"/>
      <c r="C1317" s="24"/>
      <c r="D1317" s="1" t="str">
        <f>IF(C1317="","",VLOOKUP(C1317,'Nomenclature des comptes'!$B$4:$C$646,2))</f>
        <v/>
      </c>
      <c r="E1317" s="73"/>
      <c r="F1317" s="30"/>
      <c r="G1317" s="30"/>
      <c r="H1317" s="136"/>
    </row>
    <row r="1318" spans="1:8">
      <c r="A1318" s="24"/>
      <c r="B1318" s="25"/>
      <c r="C1318" s="24"/>
      <c r="D1318" s="1" t="str">
        <f>IF(C1318="","",VLOOKUP(C1318,'Nomenclature des comptes'!$B$4:$C$646,2))</f>
        <v/>
      </c>
      <c r="E1318" s="73"/>
      <c r="F1318" s="30"/>
      <c r="G1318" s="30"/>
      <c r="H1318" s="136"/>
    </row>
    <row r="1319" spans="1:8">
      <c r="A1319" s="24"/>
      <c r="B1319" s="25"/>
      <c r="C1319" s="24"/>
      <c r="D1319" s="1" t="str">
        <f>IF(C1319="","",VLOOKUP(C1319,'Nomenclature des comptes'!$B$4:$C$646,2))</f>
        <v/>
      </c>
      <c r="E1319" s="73"/>
      <c r="F1319" s="30"/>
      <c r="G1319" s="30"/>
      <c r="H1319" s="136"/>
    </row>
    <row r="1320" spans="1:8">
      <c r="A1320" s="24"/>
      <c r="B1320" s="25"/>
      <c r="C1320" s="24"/>
      <c r="D1320" s="1" t="str">
        <f>IF(C1320="","",VLOOKUP(C1320,'Nomenclature des comptes'!$B$4:$C$646,2))</f>
        <v/>
      </c>
      <c r="E1320" s="73"/>
      <c r="F1320" s="30"/>
      <c r="G1320" s="30"/>
      <c r="H1320" s="136"/>
    </row>
    <row r="1321" spans="1:8">
      <c r="A1321" s="24"/>
      <c r="B1321" s="25"/>
      <c r="C1321" s="24"/>
      <c r="D1321" s="1" t="str">
        <f>IF(C1321="","",VLOOKUP(C1321,'Nomenclature des comptes'!$B$4:$C$646,2))</f>
        <v/>
      </c>
      <c r="E1321" s="73"/>
      <c r="F1321" s="30"/>
      <c r="G1321" s="30"/>
      <c r="H1321" s="136"/>
    </row>
    <row r="1322" spans="1:8">
      <c r="A1322" s="24"/>
      <c r="B1322" s="25"/>
      <c r="C1322" s="24"/>
      <c r="D1322" s="1" t="str">
        <f>IF(C1322="","",VLOOKUP(C1322,'Nomenclature des comptes'!$B$4:$C$646,2))</f>
        <v/>
      </c>
      <c r="E1322" s="73"/>
      <c r="F1322" s="30"/>
      <c r="G1322" s="30"/>
      <c r="H1322" s="136"/>
    </row>
    <row r="1323" spans="1:8">
      <c r="A1323" s="24"/>
      <c r="B1323" s="25"/>
      <c r="C1323" s="24"/>
      <c r="D1323" s="1" t="str">
        <f>IF(C1323="","",VLOOKUP(C1323,'Nomenclature des comptes'!$B$4:$C$646,2))</f>
        <v/>
      </c>
      <c r="E1323" s="73"/>
      <c r="F1323" s="30"/>
      <c r="G1323" s="30"/>
      <c r="H1323" s="136"/>
    </row>
    <row r="1324" spans="1:8">
      <c r="A1324" s="24"/>
      <c r="B1324" s="25"/>
      <c r="C1324" s="24"/>
      <c r="D1324" s="1" t="str">
        <f>IF(C1324="","",VLOOKUP(C1324,'Nomenclature des comptes'!$B$4:$C$646,2))</f>
        <v/>
      </c>
      <c r="E1324" s="73"/>
      <c r="F1324" s="30"/>
      <c r="G1324" s="30"/>
      <c r="H1324" s="136"/>
    </row>
    <row r="1325" spans="1:8">
      <c r="A1325" s="24"/>
      <c r="B1325" s="25"/>
      <c r="C1325" s="24"/>
      <c r="D1325" s="1" t="str">
        <f>IF(C1325="","",VLOOKUP(C1325,'Nomenclature des comptes'!$B$4:$C$646,2))</f>
        <v/>
      </c>
      <c r="E1325" s="73"/>
      <c r="F1325" s="30"/>
      <c r="G1325" s="30"/>
      <c r="H1325" s="136"/>
    </row>
    <row r="1326" spans="1:8">
      <c r="A1326" s="24"/>
      <c r="B1326" s="25"/>
      <c r="C1326" s="24"/>
      <c r="D1326" s="1" t="str">
        <f>IF(C1326="","",VLOOKUP(C1326,'Nomenclature des comptes'!$B$4:$C$646,2))</f>
        <v/>
      </c>
      <c r="E1326" s="73"/>
      <c r="F1326" s="30"/>
      <c r="G1326" s="30"/>
      <c r="H1326" s="136"/>
    </row>
    <row r="1327" spans="1:8">
      <c r="A1327" s="24"/>
      <c r="B1327" s="25"/>
      <c r="C1327" s="24"/>
      <c r="D1327" s="1" t="str">
        <f>IF(C1327="","",VLOOKUP(C1327,'Nomenclature des comptes'!$B$4:$C$646,2))</f>
        <v/>
      </c>
      <c r="E1327" s="73"/>
      <c r="F1327" s="30"/>
      <c r="G1327" s="30"/>
      <c r="H1327" s="136"/>
    </row>
    <row r="1328" spans="1:8">
      <c r="A1328" s="24"/>
      <c r="B1328" s="25"/>
      <c r="C1328" s="24"/>
      <c r="D1328" s="1" t="str">
        <f>IF(C1328="","",VLOOKUP(C1328,'Nomenclature des comptes'!$B$4:$C$646,2))</f>
        <v/>
      </c>
      <c r="E1328" s="73"/>
      <c r="F1328" s="30"/>
      <c r="G1328" s="30"/>
      <c r="H1328" s="136"/>
    </row>
    <row r="1329" spans="1:8">
      <c r="A1329" s="24"/>
      <c r="B1329" s="25"/>
      <c r="C1329" s="24"/>
      <c r="D1329" s="1" t="str">
        <f>IF(C1329="","",VLOOKUP(C1329,'Nomenclature des comptes'!$B$4:$C$646,2))</f>
        <v/>
      </c>
      <c r="E1329" s="73"/>
      <c r="F1329" s="30"/>
      <c r="G1329" s="30"/>
      <c r="H1329" s="136"/>
    </row>
    <row r="1330" spans="1:8">
      <c r="A1330" s="24"/>
      <c r="B1330" s="25"/>
      <c r="C1330" s="24"/>
      <c r="D1330" s="1" t="str">
        <f>IF(C1330="","",VLOOKUP(C1330,'Nomenclature des comptes'!$B$4:$C$646,2))</f>
        <v/>
      </c>
      <c r="E1330" s="73"/>
      <c r="F1330" s="30"/>
      <c r="G1330" s="30"/>
      <c r="H1330" s="136"/>
    </row>
    <row r="1331" spans="1:8">
      <c r="A1331" s="24"/>
      <c r="B1331" s="25"/>
      <c r="C1331" s="24"/>
      <c r="D1331" s="1" t="str">
        <f>IF(C1331="","",VLOOKUP(C1331,'Nomenclature des comptes'!$B$4:$C$646,2))</f>
        <v/>
      </c>
      <c r="E1331" s="73"/>
      <c r="F1331" s="30"/>
      <c r="G1331" s="30"/>
      <c r="H1331" s="136"/>
    </row>
    <row r="1332" spans="1:8">
      <c r="A1332" s="24"/>
      <c r="B1332" s="25"/>
      <c r="C1332" s="24"/>
      <c r="D1332" s="1" t="str">
        <f>IF(C1332="","",VLOOKUP(C1332,'Nomenclature des comptes'!$B$4:$C$646,2))</f>
        <v/>
      </c>
      <c r="E1332" s="73"/>
      <c r="F1332" s="30"/>
      <c r="G1332" s="30"/>
      <c r="H1332" s="136"/>
    </row>
    <row r="1333" spans="1:8">
      <c r="A1333" s="24"/>
      <c r="B1333" s="25"/>
      <c r="C1333" s="24"/>
      <c r="D1333" s="1" t="str">
        <f>IF(C1333="","",VLOOKUP(C1333,'Nomenclature des comptes'!$B$4:$C$646,2))</f>
        <v/>
      </c>
      <c r="E1333" s="73"/>
      <c r="F1333" s="30"/>
      <c r="G1333" s="30"/>
      <c r="H1333" s="136"/>
    </row>
    <row r="1334" spans="1:8">
      <c r="A1334" s="24"/>
      <c r="B1334" s="25"/>
      <c r="C1334" s="24"/>
      <c r="D1334" s="1" t="str">
        <f>IF(C1334="","",VLOOKUP(C1334,'Nomenclature des comptes'!$B$4:$C$646,2))</f>
        <v/>
      </c>
      <c r="E1334" s="73"/>
      <c r="F1334" s="30"/>
      <c r="G1334" s="30"/>
      <c r="H1334" s="136"/>
    </row>
    <row r="1335" spans="1:8">
      <c r="A1335" s="24"/>
      <c r="B1335" s="25"/>
      <c r="C1335" s="24"/>
      <c r="D1335" s="1" t="str">
        <f>IF(C1335="","",VLOOKUP(C1335,'Nomenclature des comptes'!$B$4:$C$646,2))</f>
        <v/>
      </c>
      <c r="E1335" s="73"/>
      <c r="F1335" s="30"/>
      <c r="G1335" s="30"/>
      <c r="H1335" s="136"/>
    </row>
    <row r="1336" spans="1:8">
      <c r="A1336" s="24"/>
      <c r="B1336" s="25"/>
      <c r="C1336" s="24"/>
      <c r="D1336" s="1" t="str">
        <f>IF(C1336="","",VLOOKUP(C1336,'Nomenclature des comptes'!$B$4:$C$646,2))</f>
        <v/>
      </c>
      <c r="E1336" s="73"/>
      <c r="F1336" s="30"/>
      <c r="G1336" s="30"/>
      <c r="H1336" s="136"/>
    </row>
    <row r="1337" spans="1:8">
      <c r="A1337" s="24"/>
      <c r="B1337" s="25"/>
      <c r="C1337" s="24"/>
      <c r="D1337" s="1" t="str">
        <f>IF(C1337="","",VLOOKUP(C1337,'Nomenclature des comptes'!$B$4:$C$646,2))</f>
        <v/>
      </c>
      <c r="E1337" s="73"/>
      <c r="F1337" s="30"/>
      <c r="G1337" s="30"/>
      <c r="H1337" s="136"/>
    </row>
    <row r="1338" spans="1:8">
      <c r="A1338" s="24"/>
      <c r="B1338" s="25"/>
      <c r="C1338" s="24"/>
      <c r="D1338" s="1" t="str">
        <f>IF(C1338="","",VLOOKUP(C1338,'Nomenclature des comptes'!$B$4:$C$646,2))</f>
        <v/>
      </c>
      <c r="E1338" s="73"/>
      <c r="F1338" s="30"/>
      <c r="G1338" s="30"/>
      <c r="H1338" s="136"/>
    </row>
    <row r="1339" spans="1:8">
      <c r="A1339" s="24"/>
      <c r="B1339" s="25"/>
      <c r="C1339" s="24"/>
      <c r="D1339" s="1" t="str">
        <f>IF(C1339="","",VLOOKUP(C1339,'Nomenclature des comptes'!$B$4:$C$646,2))</f>
        <v/>
      </c>
      <c r="E1339" s="73"/>
      <c r="F1339" s="30"/>
      <c r="G1339" s="30"/>
      <c r="H1339" s="136"/>
    </row>
    <row r="1340" spans="1:8">
      <c r="A1340" s="24"/>
      <c r="B1340" s="25"/>
      <c r="C1340" s="24"/>
      <c r="D1340" s="1" t="str">
        <f>IF(C1340="","",VLOOKUP(C1340,'Nomenclature des comptes'!$B$4:$C$646,2))</f>
        <v/>
      </c>
      <c r="E1340" s="73"/>
      <c r="F1340" s="30"/>
      <c r="G1340" s="30"/>
      <c r="H1340" s="136"/>
    </row>
    <row r="1341" spans="1:8">
      <c r="A1341" s="24"/>
      <c r="B1341" s="25"/>
      <c r="C1341" s="24"/>
      <c r="D1341" s="1" t="str">
        <f>IF(C1341="","",VLOOKUP(C1341,'Nomenclature des comptes'!$B$4:$C$646,2))</f>
        <v/>
      </c>
      <c r="E1341" s="73"/>
      <c r="F1341" s="30"/>
      <c r="G1341" s="30"/>
      <c r="H1341" s="136"/>
    </row>
    <row r="1342" spans="1:8">
      <c r="A1342" s="24"/>
      <c r="B1342" s="25"/>
      <c r="C1342" s="24"/>
      <c r="D1342" s="1" t="str">
        <f>IF(C1342="","",VLOOKUP(C1342,'Nomenclature des comptes'!$B$4:$C$646,2))</f>
        <v/>
      </c>
      <c r="E1342" s="73"/>
      <c r="F1342" s="30"/>
      <c r="G1342" s="30"/>
      <c r="H1342" s="136"/>
    </row>
    <row r="1343" spans="1:8">
      <c r="A1343" s="24"/>
      <c r="B1343" s="25"/>
      <c r="C1343" s="24"/>
      <c r="D1343" s="1" t="str">
        <f>IF(C1343="","",VLOOKUP(C1343,'Nomenclature des comptes'!$B$4:$C$646,2))</f>
        <v/>
      </c>
      <c r="E1343" s="73"/>
      <c r="F1343" s="30"/>
      <c r="G1343" s="30"/>
      <c r="H1343" s="136"/>
    </row>
    <row r="1344" spans="1:8">
      <c r="A1344" s="24"/>
      <c r="B1344" s="25"/>
      <c r="C1344" s="24"/>
      <c r="D1344" s="1" t="str">
        <f>IF(C1344="","",VLOOKUP(C1344,'Nomenclature des comptes'!$B$4:$C$646,2))</f>
        <v/>
      </c>
      <c r="E1344" s="73"/>
      <c r="F1344" s="30"/>
      <c r="G1344" s="30"/>
      <c r="H1344" s="136"/>
    </row>
    <row r="1345" spans="1:8">
      <c r="A1345" s="24"/>
      <c r="B1345" s="25"/>
      <c r="C1345" s="24"/>
      <c r="D1345" s="1" t="str">
        <f>IF(C1345="","",VLOOKUP(C1345,'Nomenclature des comptes'!$B$4:$C$646,2))</f>
        <v/>
      </c>
      <c r="E1345" s="73"/>
      <c r="F1345" s="30"/>
      <c r="G1345" s="30"/>
      <c r="H1345" s="136"/>
    </row>
    <row r="1346" spans="1:8">
      <c r="A1346" s="24"/>
      <c r="B1346" s="25"/>
      <c r="C1346" s="24"/>
      <c r="D1346" s="1" t="str">
        <f>IF(C1346="","",VLOOKUP(C1346,'Nomenclature des comptes'!$B$4:$C$646,2))</f>
        <v/>
      </c>
      <c r="E1346" s="73"/>
      <c r="F1346" s="30"/>
      <c r="G1346" s="30"/>
      <c r="H1346" s="136"/>
    </row>
    <row r="1347" spans="1:8">
      <c r="A1347" s="24"/>
      <c r="B1347" s="25"/>
      <c r="C1347" s="24"/>
      <c r="D1347" s="1" t="str">
        <f>IF(C1347="","",VLOOKUP(C1347,'Nomenclature des comptes'!$B$4:$C$646,2))</f>
        <v/>
      </c>
      <c r="E1347" s="73"/>
      <c r="F1347" s="30"/>
      <c r="G1347" s="30"/>
      <c r="H1347" s="136"/>
    </row>
    <row r="1348" spans="1:8">
      <c r="A1348" s="24"/>
      <c r="B1348" s="25"/>
      <c r="C1348" s="24"/>
      <c r="D1348" s="1" t="str">
        <f>IF(C1348="","",VLOOKUP(C1348,'Nomenclature des comptes'!$B$4:$C$646,2))</f>
        <v/>
      </c>
      <c r="E1348" s="73"/>
      <c r="F1348" s="30"/>
      <c r="G1348" s="30"/>
      <c r="H1348" s="136"/>
    </row>
    <row r="1349" spans="1:8">
      <c r="A1349" s="24"/>
      <c r="B1349" s="25"/>
      <c r="C1349" s="24"/>
      <c r="D1349" s="1" t="str">
        <f>IF(C1349="","",VLOOKUP(C1349,'Nomenclature des comptes'!$B$4:$C$646,2))</f>
        <v/>
      </c>
      <c r="E1349" s="73"/>
      <c r="F1349" s="30"/>
      <c r="G1349" s="30"/>
      <c r="H1349" s="136"/>
    </row>
    <row r="1350" spans="1:8">
      <c r="A1350" s="24"/>
      <c r="B1350" s="25"/>
      <c r="C1350" s="24"/>
      <c r="D1350" s="1" t="str">
        <f>IF(C1350="","",VLOOKUP(C1350,'Nomenclature des comptes'!$B$4:$C$646,2))</f>
        <v/>
      </c>
      <c r="E1350" s="73"/>
      <c r="F1350" s="30"/>
      <c r="G1350" s="30"/>
      <c r="H1350" s="136"/>
    </row>
    <row r="1351" spans="1:8">
      <c r="A1351" s="24"/>
      <c r="B1351" s="25"/>
      <c r="C1351" s="24"/>
      <c r="D1351" s="1" t="str">
        <f>IF(C1351="","",VLOOKUP(C1351,'Nomenclature des comptes'!$B$4:$C$646,2))</f>
        <v/>
      </c>
      <c r="E1351" s="73"/>
      <c r="F1351" s="30"/>
      <c r="G1351" s="30"/>
      <c r="H1351" s="136"/>
    </row>
    <row r="1352" spans="1:8">
      <c r="A1352" s="24"/>
      <c r="B1352" s="25"/>
      <c r="C1352" s="24"/>
      <c r="D1352" s="1" t="str">
        <f>IF(C1352="","",VLOOKUP(C1352,'Nomenclature des comptes'!$B$4:$C$646,2))</f>
        <v/>
      </c>
      <c r="E1352" s="73"/>
      <c r="F1352" s="30"/>
      <c r="G1352" s="30"/>
      <c r="H1352" s="136"/>
    </row>
    <row r="1353" spans="1:8">
      <c r="A1353" s="24"/>
      <c r="B1353" s="25"/>
      <c r="C1353" s="24"/>
      <c r="D1353" s="1" t="str">
        <f>IF(C1353="","",VLOOKUP(C1353,'Nomenclature des comptes'!$B$4:$C$646,2))</f>
        <v/>
      </c>
      <c r="E1353" s="73"/>
      <c r="F1353" s="30"/>
      <c r="G1353" s="30"/>
      <c r="H1353" s="136"/>
    </row>
    <row r="1354" spans="1:8">
      <c r="A1354" s="24"/>
      <c r="B1354" s="25"/>
      <c r="C1354" s="24"/>
      <c r="D1354" s="1" t="str">
        <f>IF(C1354="","",VLOOKUP(C1354,'Nomenclature des comptes'!$B$4:$C$646,2))</f>
        <v/>
      </c>
      <c r="E1354" s="73"/>
      <c r="F1354" s="30"/>
      <c r="G1354" s="30"/>
      <c r="H1354" s="136"/>
    </row>
    <row r="1355" spans="1:8">
      <c r="A1355" s="24"/>
      <c r="B1355" s="25"/>
      <c r="C1355" s="24"/>
      <c r="D1355" s="1" t="str">
        <f>IF(C1355="","",VLOOKUP(C1355,'Nomenclature des comptes'!$B$4:$C$646,2))</f>
        <v/>
      </c>
      <c r="E1355" s="73"/>
      <c r="F1355" s="30"/>
      <c r="G1355" s="30"/>
      <c r="H1355" s="136"/>
    </row>
    <row r="1356" spans="1:8">
      <c r="A1356" s="24"/>
      <c r="B1356" s="25"/>
      <c r="C1356" s="24"/>
      <c r="D1356" s="1" t="str">
        <f>IF(C1356="","",VLOOKUP(C1356,'Nomenclature des comptes'!$B$4:$C$646,2))</f>
        <v/>
      </c>
      <c r="E1356" s="73"/>
      <c r="F1356" s="30"/>
      <c r="G1356" s="30"/>
      <c r="H1356" s="136"/>
    </row>
    <row r="1357" spans="1:8">
      <c r="A1357" s="24"/>
      <c r="B1357" s="25"/>
      <c r="C1357" s="24"/>
      <c r="D1357" s="1" t="str">
        <f>IF(C1357="","",VLOOKUP(C1357,'Nomenclature des comptes'!$B$4:$C$646,2))</f>
        <v/>
      </c>
      <c r="E1357" s="73"/>
      <c r="F1357" s="30"/>
      <c r="G1357" s="30"/>
      <c r="H1357" s="136"/>
    </row>
    <row r="1358" spans="1:8">
      <c r="A1358" s="24"/>
      <c r="B1358" s="25"/>
      <c r="C1358" s="24"/>
      <c r="D1358" s="1" t="str">
        <f>IF(C1358="","",VLOOKUP(C1358,'Nomenclature des comptes'!$B$4:$C$646,2))</f>
        <v/>
      </c>
      <c r="E1358" s="73"/>
      <c r="F1358" s="30"/>
      <c r="G1358" s="30"/>
      <c r="H1358" s="136"/>
    </row>
    <row r="1359" spans="1:8">
      <c r="A1359" s="24"/>
      <c r="B1359" s="25"/>
      <c r="C1359" s="24"/>
      <c r="D1359" s="1" t="str">
        <f>IF(C1359="","",VLOOKUP(C1359,'Nomenclature des comptes'!$B$4:$C$646,2))</f>
        <v/>
      </c>
      <c r="E1359" s="73"/>
      <c r="F1359" s="30"/>
      <c r="G1359" s="30"/>
      <c r="H1359" s="136"/>
    </row>
    <row r="1360" spans="1:8">
      <c r="A1360" s="24"/>
      <c r="B1360" s="25"/>
      <c r="C1360" s="24"/>
      <c r="D1360" s="1" t="str">
        <f>IF(C1360="","",VLOOKUP(C1360,'Nomenclature des comptes'!$B$4:$C$646,2))</f>
        <v/>
      </c>
      <c r="E1360" s="73"/>
      <c r="F1360" s="30"/>
      <c r="G1360" s="30"/>
      <c r="H1360" s="136"/>
    </row>
    <row r="1361" spans="1:8">
      <c r="A1361" s="24"/>
      <c r="B1361" s="25"/>
      <c r="C1361" s="24"/>
      <c r="D1361" s="1" t="str">
        <f>IF(C1361="","",VLOOKUP(C1361,'Nomenclature des comptes'!$B$4:$C$646,2))</f>
        <v/>
      </c>
      <c r="E1361" s="73"/>
      <c r="F1361" s="30"/>
      <c r="G1361" s="30"/>
      <c r="H1361" s="136"/>
    </row>
    <row r="1362" spans="1:8">
      <c r="A1362" s="24"/>
      <c r="B1362" s="25"/>
      <c r="C1362" s="24"/>
      <c r="D1362" s="1" t="str">
        <f>IF(C1362="","",VLOOKUP(C1362,'Nomenclature des comptes'!$B$4:$C$646,2))</f>
        <v/>
      </c>
      <c r="E1362" s="73"/>
      <c r="F1362" s="30"/>
      <c r="G1362" s="30"/>
      <c r="H1362" s="136"/>
    </row>
    <row r="1363" spans="1:8">
      <c r="A1363" s="24"/>
      <c r="B1363" s="25"/>
      <c r="C1363" s="24"/>
      <c r="D1363" s="1" t="str">
        <f>IF(C1363="","",VLOOKUP(C1363,'Nomenclature des comptes'!$B$4:$C$646,2))</f>
        <v/>
      </c>
      <c r="E1363" s="73"/>
      <c r="F1363" s="30"/>
      <c r="G1363" s="30"/>
      <c r="H1363" s="136"/>
    </row>
    <row r="1364" spans="1:8">
      <c r="A1364" s="24"/>
      <c r="B1364" s="25"/>
      <c r="C1364" s="24"/>
      <c r="D1364" s="1" t="str">
        <f>IF(C1364="","",VLOOKUP(C1364,'Nomenclature des comptes'!$B$4:$C$646,2))</f>
        <v/>
      </c>
      <c r="E1364" s="73"/>
      <c r="F1364" s="30"/>
      <c r="G1364" s="30"/>
      <c r="H1364" s="136"/>
    </row>
    <row r="1365" spans="1:8">
      <c r="A1365" s="24"/>
      <c r="B1365" s="25"/>
      <c r="C1365" s="24"/>
      <c r="D1365" s="1" t="str">
        <f>IF(C1365="","",VLOOKUP(C1365,'Nomenclature des comptes'!$B$4:$C$646,2))</f>
        <v/>
      </c>
      <c r="E1365" s="73"/>
      <c r="F1365" s="30"/>
      <c r="G1365" s="30"/>
      <c r="H1365" s="136"/>
    </row>
    <row r="1366" spans="1:8">
      <c r="A1366" s="24"/>
      <c r="B1366" s="25"/>
      <c r="C1366" s="24"/>
      <c r="D1366" s="1" t="str">
        <f>IF(C1366="","",VLOOKUP(C1366,'Nomenclature des comptes'!$B$4:$C$646,2))</f>
        <v/>
      </c>
      <c r="E1366" s="73"/>
      <c r="F1366" s="30"/>
      <c r="G1366" s="30"/>
      <c r="H1366" s="136"/>
    </row>
    <row r="1367" spans="1:8">
      <c r="A1367" s="24"/>
      <c r="B1367" s="25"/>
      <c r="C1367" s="24"/>
      <c r="D1367" s="1" t="str">
        <f>IF(C1367="","",VLOOKUP(C1367,'Nomenclature des comptes'!$B$4:$C$646,2))</f>
        <v/>
      </c>
      <c r="E1367" s="73"/>
      <c r="F1367" s="30"/>
      <c r="G1367" s="30"/>
      <c r="H1367" s="136"/>
    </row>
    <row r="1368" spans="1:8">
      <c r="A1368" s="24"/>
      <c r="B1368" s="25"/>
      <c r="C1368" s="24"/>
      <c r="D1368" s="1" t="str">
        <f>IF(C1368="","",VLOOKUP(C1368,'Nomenclature des comptes'!$B$4:$C$646,2))</f>
        <v/>
      </c>
      <c r="E1368" s="73"/>
      <c r="F1368" s="30"/>
      <c r="G1368" s="30"/>
      <c r="H1368" s="136"/>
    </row>
    <row r="1369" spans="1:8">
      <c r="A1369" s="24"/>
      <c r="B1369" s="25"/>
      <c r="C1369" s="24"/>
      <c r="D1369" s="1" t="str">
        <f>IF(C1369="","",VLOOKUP(C1369,'Nomenclature des comptes'!$B$4:$C$646,2))</f>
        <v/>
      </c>
      <c r="E1369" s="73"/>
      <c r="F1369" s="30"/>
      <c r="G1369" s="30"/>
      <c r="H1369" s="136"/>
    </row>
    <row r="1370" spans="1:8">
      <c r="A1370" s="24"/>
      <c r="B1370" s="25"/>
      <c r="C1370" s="24"/>
      <c r="D1370" s="1" t="str">
        <f>IF(C1370="","",VLOOKUP(C1370,'Nomenclature des comptes'!$B$4:$C$646,2))</f>
        <v/>
      </c>
      <c r="E1370" s="73"/>
      <c r="F1370" s="30"/>
      <c r="G1370" s="30"/>
      <c r="H1370" s="136"/>
    </row>
    <row r="1371" spans="1:8">
      <c r="A1371" s="24"/>
      <c r="B1371" s="25"/>
      <c r="C1371" s="24"/>
      <c r="D1371" s="1" t="str">
        <f>IF(C1371="","",VLOOKUP(C1371,'Nomenclature des comptes'!$B$4:$C$646,2))</f>
        <v/>
      </c>
      <c r="E1371" s="73"/>
      <c r="F1371" s="30"/>
      <c r="G1371" s="30"/>
      <c r="H1371" s="136"/>
    </row>
    <row r="1372" spans="1:8">
      <c r="A1372" s="24"/>
      <c r="B1372" s="25"/>
      <c r="C1372" s="24"/>
      <c r="D1372" s="1" t="str">
        <f>IF(C1372="","",VLOOKUP(C1372,'Nomenclature des comptes'!$B$4:$C$646,2))</f>
        <v/>
      </c>
      <c r="E1372" s="73"/>
      <c r="F1372" s="30"/>
      <c r="G1372" s="30"/>
      <c r="H1372" s="136"/>
    </row>
    <row r="1373" spans="1:8">
      <c r="A1373" s="24"/>
      <c r="B1373" s="25"/>
      <c r="C1373" s="24"/>
      <c r="D1373" s="1" t="str">
        <f>IF(C1373="","",VLOOKUP(C1373,'Nomenclature des comptes'!$B$4:$C$646,2))</f>
        <v/>
      </c>
      <c r="E1373" s="73"/>
      <c r="F1373" s="30"/>
      <c r="G1373" s="30"/>
      <c r="H1373" s="136"/>
    </row>
    <row r="1374" spans="1:8">
      <c r="A1374" s="24"/>
      <c r="B1374" s="25"/>
      <c r="C1374" s="24"/>
      <c r="D1374" s="1" t="str">
        <f>IF(C1374="","",VLOOKUP(C1374,'Nomenclature des comptes'!$B$4:$C$646,2))</f>
        <v/>
      </c>
      <c r="E1374" s="73"/>
      <c r="F1374" s="30"/>
      <c r="G1374" s="30"/>
      <c r="H1374" s="136"/>
    </row>
    <row r="1375" spans="1:8">
      <c r="A1375" s="24"/>
      <c r="B1375" s="25"/>
      <c r="C1375" s="24"/>
      <c r="D1375" s="1" t="str">
        <f>IF(C1375="","",VLOOKUP(C1375,'Nomenclature des comptes'!$B$4:$C$646,2))</f>
        <v/>
      </c>
      <c r="E1375" s="73"/>
      <c r="F1375" s="30"/>
      <c r="G1375" s="30"/>
      <c r="H1375" s="136"/>
    </row>
    <row r="1376" spans="1:8">
      <c r="A1376" s="24"/>
      <c r="B1376" s="25"/>
      <c r="C1376" s="24"/>
      <c r="D1376" s="1" t="str">
        <f>IF(C1376="","",VLOOKUP(C1376,'Nomenclature des comptes'!$B$4:$C$646,2))</f>
        <v/>
      </c>
      <c r="E1376" s="73"/>
      <c r="F1376" s="30"/>
      <c r="G1376" s="30"/>
      <c r="H1376" s="136"/>
    </row>
    <row r="1377" spans="1:8">
      <c r="A1377" s="24"/>
      <c r="B1377" s="25"/>
      <c r="C1377" s="24"/>
      <c r="D1377" s="1" t="str">
        <f>IF(C1377="","",VLOOKUP(C1377,'Nomenclature des comptes'!$B$4:$C$646,2))</f>
        <v/>
      </c>
      <c r="E1377" s="73"/>
      <c r="F1377" s="30"/>
      <c r="G1377" s="30"/>
      <c r="H1377" s="136"/>
    </row>
    <row r="1378" spans="1:8">
      <c r="A1378" s="24"/>
      <c r="B1378" s="25"/>
      <c r="C1378" s="24"/>
      <c r="D1378" s="1" t="str">
        <f>IF(C1378="","",VLOOKUP(C1378,'Nomenclature des comptes'!$B$4:$C$646,2))</f>
        <v/>
      </c>
      <c r="E1378" s="73"/>
      <c r="F1378" s="30"/>
      <c r="G1378" s="30"/>
      <c r="H1378" s="136"/>
    </row>
    <row r="1379" spans="1:8">
      <c r="A1379" s="24"/>
      <c r="B1379" s="25"/>
      <c r="C1379" s="24"/>
      <c r="D1379" s="1" t="str">
        <f>IF(C1379="","",VLOOKUP(C1379,'Nomenclature des comptes'!$B$4:$C$646,2))</f>
        <v/>
      </c>
      <c r="E1379" s="73"/>
      <c r="F1379" s="30"/>
      <c r="G1379" s="30"/>
      <c r="H1379" s="136"/>
    </row>
    <row r="1380" spans="1:8">
      <c r="A1380" s="24"/>
      <c r="B1380" s="25"/>
      <c r="C1380" s="24"/>
      <c r="D1380" s="1" t="str">
        <f>IF(C1380="","",VLOOKUP(C1380,'Nomenclature des comptes'!$B$4:$C$646,2))</f>
        <v/>
      </c>
      <c r="E1380" s="73"/>
      <c r="F1380" s="30"/>
      <c r="G1380" s="30"/>
      <c r="H1380" s="136"/>
    </row>
    <row r="1381" spans="1:8">
      <c r="A1381" s="24"/>
      <c r="B1381" s="25"/>
      <c r="C1381" s="24"/>
      <c r="D1381" s="1" t="str">
        <f>IF(C1381="","",VLOOKUP(C1381,'Nomenclature des comptes'!$B$4:$C$646,2))</f>
        <v/>
      </c>
      <c r="E1381" s="73"/>
      <c r="F1381" s="30"/>
      <c r="G1381" s="30"/>
      <c r="H1381" s="136"/>
    </row>
    <row r="1382" spans="1:8">
      <c r="A1382" s="24"/>
      <c r="B1382" s="25"/>
      <c r="C1382" s="24"/>
      <c r="D1382" s="1" t="str">
        <f>IF(C1382="","",VLOOKUP(C1382,'Nomenclature des comptes'!$B$4:$C$646,2))</f>
        <v/>
      </c>
      <c r="E1382" s="73"/>
      <c r="F1382" s="30"/>
      <c r="G1382" s="30"/>
      <c r="H1382" s="136"/>
    </row>
    <row r="1383" spans="1:8">
      <c r="A1383" s="24"/>
      <c r="B1383" s="25"/>
      <c r="C1383" s="24"/>
      <c r="D1383" s="1" t="str">
        <f>IF(C1383="","",VLOOKUP(C1383,'Nomenclature des comptes'!$B$4:$C$646,2))</f>
        <v/>
      </c>
      <c r="E1383" s="73"/>
      <c r="F1383" s="30"/>
      <c r="G1383" s="30"/>
      <c r="H1383" s="136"/>
    </row>
    <row r="1384" spans="1:8">
      <c r="A1384" s="24"/>
      <c r="B1384" s="25"/>
      <c r="C1384" s="24"/>
      <c r="D1384" s="1" t="str">
        <f>IF(C1384="","",VLOOKUP(C1384,'Nomenclature des comptes'!$B$4:$C$646,2))</f>
        <v/>
      </c>
      <c r="E1384" s="73"/>
      <c r="F1384" s="30"/>
      <c r="G1384" s="30"/>
      <c r="H1384" s="136"/>
    </row>
    <row r="1385" spans="1:8">
      <c r="A1385" s="24"/>
      <c r="B1385" s="25"/>
      <c r="C1385" s="24"/>
      <c r="D1385" s="1" t="str">
        <f>IF(C1385="","",VLOOKUP(C1385,'Nomenclature des comptes'!$B$4:$C$646,2))</f>
        <v/>
      </c>
      <c r="E1385" s="73"/>
      <c r="F1385" s="30"/>
      <c r="G1385" s="30"/>
      <c r="H1385" s="136"/>
    </row>
    <row r="1386" spans="1:8">
      <c r="A1386" s="24"/>
      <c r="B1386" s="25"/>
      <c r="C1386" s="24"/>
      <c r="D1386" s="1" t="str">
        <f>IF(C1386="","",VLOOKUP(C1386,'Nomenclature des comptes'!$B$4:$C$646,2))</f>
        <v/>
      </c>
      <c r="E1386" s="73"/>
      <c r="F1386" s="30"/>
      <c r="G1386" s="30"/>
      <c r="H1386" s="136"/>
    </row>
    <row r="1387" spans="1:8">
      <c r="A1387" s="24"/>
      <c r="B1387" s="25"/>
      <c r="C1387" s="24"/>
      <c r="D1387" s="1" t="str">
        <f>IF(C1387="","",VLOOKUP(C1387,'Nomenclature des comptes'!$B$4:$C$646,2))</f>
        <v/>
      </c>
      <c r="E1387" s="73"/>
      <c r="F1387" s="30"/>
      <c r="G1387" s="30"/>
      <c r="H1387" s="136"/>
    </row>
    <row r="1388" spans="1:8">
      <c r="A1388" s="24"/>
      <c r="B1388" s="25"/>
      <c r="C1388" s="24"/>
      <c r="D1388" s="1" t="str">
        <f>IF(C1388="","",VLOOKUP(C1388,'Nomenclature des comptes'!$B$4:$C$646,2))</f>
        <v/>
      </c>
      <c r="E1388" s="73"/>
      <c r="F1388" s="30"/>
      <c r="G1388" s="30"/>
      <c r="H1388" s="136"/>
    </row>
    <row r="1389" spans="1:8">
      <c r="A1389" s="24"/>
      <c r="B1389" s="25"/>
      <c r="C1389" s="24"/>
      <c r="D1389" s="1" t="str">
        <f>IF(C1389="","",VLOOKUP(C1389,'Nomenclature des comptes'!$B$4:$C$646,2))</f>
        <v/>
      </c>
      <c r="E1389" s="73"/>
      <c r="F1389" s="30"/>
      <c r="G1389" s="30"/>
      <c r="H1389" s="136"/>
    </row>
    <row r="1390" spans="1:8">
      <c r="A1390" s="24"/>
      <c r="B1390" s="25"/>
      <c r="C1390" s="24"/>
      <c r="D1390" s="1" t="str">
        <f>IF(C1390="","",VLOOKUP(C1390,'Nomenclature des comptes'!$B$4:$C$646,2))</f>
        <v/>
      </c>
      <c r="E1390" s="73"/>
      <c r="F1390" s="30"/>
      <c r="G1390" s="30"/>
      <c r="H1390" s="136"/>
    </row>
    <row r="1391" spans="1:8">
      <c r="A1391" s="24"/>
      <c r="B1391" s="25"/>
      <c r="C1391" s="24"/>
      <c r="D1391" s="1" t="str">
        <f>IF(C1391="","",VLOOKUP(C1391,'Nomenclature des comptes'!$B$4:$C$646,2))</f>
        <v/>
      </c>
      <c r="E1391" s="73"/>
      <c r="F1391" s="30"/>
      <c r="G1391" s="30"/>
      <c r="H1391" s="136"/>
    </row>
    <row r="1392" spans="1:8">
      <c r="A1392" s="24"/>
      <c r="B1392" s="25"/>
      <c r="C1392" s="24"/>
      <c r="D1392" s="1" t="str">
        <f>IF(C1392="","",VLOOKUP(C1392,'Nomenclature des comptes'!$B$4:$C$646,2))</f>
        <v/>
      </c>
      <c r="E1392" s="73"/>
      <c r="F1392" s="30"/>
      <c r="G1392" s="30"/>
      <c r="H1392" s="136"/>
    </row>
    <row r="1393" spans="1:8">
      <c r="A1393" s="24"/>
      <c r="B1393" s="25"/>
      <c r="C1393" s="24"/>
      <c r="D1393" s="1" t="str">
        <f>IF(C1393="","",VLOOKUP(C1393,'Nomenclature des comptes'!$B$4:$C$646,2))</f>
        <v/>
      </c>
      <c r="E1393" s="73"/>
      <c r="F1393" s="30"/>
      <c r="G1393" s="30"/>
      <c r="H1393" s="136"/>
    </row>
    <row r="1394" spans="1:8">
      <c r="A1394" s="24"/>
      <c r="B1394" s="25"/>
      <c r="C1394" s="24"/>
      <c r="D1394" s="1" t="str">
        <f>IF(C1394="","",VLOOKUP(C1394,'Nomenclature des comptes'!$B$4:$C$646,2))</f>
        <v/>
      </c>
      <c r="E1394" s="73"/>
      <c r="F1394" s="30"/>
      <c r="G1394" s="30"/>
      <c r="H1394" s="136"/>
    </row>
    <row r="1395" spans="1:8">
      <c r="A1395" s="24"/>
      <c r="B1395" s="25"/>
      <c r="C1395" s="24"/>
      <c r="D1395" s="1" t="str">
        <f>IF(C1395="","",VLOOKUP(C1395,'Nomenclature des comptes'!$B$4:$C$646,2))</f>
        <v/>
      </c>
      <c r="E1395" s="73"/>
      <c r="F1395" s="30"/>
      <c r="G1395" s="30"/>
      <c r="H1395" s="136"/>
    </row>
    <row r="1396" spans="1:8">
      <c r="A1396" s="24"/>
      <c r="B1396" s="25"/>
      <c r="C1396" s="24"/>
      <c r="D1396" s="1" t="str">
        <f>IF(C1396="","",VLOOKUP(C1396,'Nomenclature des comptes'!$B$4:$C$646,2))</f>
        <v/>
      </c>
      <c r="E1396" s="73"/>
      <c r="F1396" s="30"/>
      <c r="G1396" s="30"/>
      <c r="H1396" s="136"/>
    </row>
    <row r="1397" spans="1:8">
      <c r="A1397" s="24"/>
      <c r="B1397" s="25"/>
      <c r="C1397" s="24"/>
      <c r="D1397" s="1" t="str">
        <f>IF(C1397="","",VLOOKUP(C1397,'Nomenclature des comptes'!$B$4:$C$646,2))</f>
        <v/>
      </c>
      <c r="E1397" s="73"/>
      <c r="F1397" s="30"/>
      <c r="G1397" s="30"/>
      <c r="H1397" s="136"/>
    </row>
    <row r="1398" spans="1:8">
      <c r="A1398" s="24"/>
      <c r="B1398" s="25"/>
      <c r="C1398" s="24"/>
      <c r="D1398" s="1" t="str">
        <f>IF(C1398="","",VLOOKUP(C1398,'Nomenclature des comptes'!$B$4:$C$646,2))</f>
        <v/>
      </c>
      <c r="E1398" s="73"/>
      <c r="F1398" s="30"/>
      <c r="G1398" s="30"/>
      <c r="H1398" s="136"/>
    </row>
    <row r="1399" spans="1:8">
      <c r="A1399" s="24"/>
      <c r="B1399" s="25"/>
      <c r="C1399" s="24"/>
      <c r="D1399" s="1" t="str">
        <f>IF(C1399="","",VLOOKUP(C1399,'Nomenclature des comptes'!$B$4:$C$646,2))</f>
        <v/>
      </c>
      <c r="E1399" s="73"/>
      <c r="F1399" s="30"/>
      <c r="G1399" s="30"/>
      <c r="H1399" s="136"/>
    </row>
    <row r="1400" spans="1:8">
      <c r="A1400" s="24"/>
      <c r="B1400" s="25"/>
      <c r="C1400" s="24"/>
      <c r="D1400" s="1" t="str">
        <f>IF(C1400="","",VLOOKUP(C1400,'Nomenclature des comptes'!$B$4:$C$646,2))</f>
        <v/>
      </c>
      <c r="E1400" s="73"/>
      <c r="F1400" s="30"/>
      <c r="G1400" s="30"/>
      <c r="H1400" s="136"/>
    </row>
    <row r="1401" spans="1:8">
      <c r="A1401" s="24"/>
      <c r="B1401" s="25"/>
      <c r="C1401" s="24"/>
      <c r="D1401" s="1" t="str">
        <f>IF(C1401="","",VLOOKUP(C1401,'Nomenclature des comptes'!$B$4:$C$646,2))</f>
        <v/>
      </c>
      <c r="E1401" s="73"/>
      <c r="F1401" s="30"/>
      <c r="G1401" s="30"/>
      <c r="H1401" s="136"/>
    </row>
    <row r="1402" spans="1:8">
      <c r="A1402" s="24"/>
      <c r="B1402" s="25"/>
      <c r="C1402" s="24"/>
      <c r="D1402" s="1" t="str">
        <f>IF(C1402="","",VLOOKUP(C1402,'Nomenclature des comptes'!$B$4:$C$646,2))</f>
        <v/>
      </c>
      <c r="E1402" s="73"/>
      <c r="F1402" s="30"/>
      <c r="G1402" s="30"/>
      <c r="H1402" s="136"/>
    </row>
    <row r="1403" spans="1:8">
      <c r="A1403" s="24"/>
      <c r="B1403" s="25"/>
      <c r="C1403" s="24"/>
      <c r="D1403" s="1" t="str">
        <f>IF(C1403="","",VLOOKUP(C1403,'Nomenclature des comptes'!$B$4:$C$646,2))</f>
        <v/>
      </c>
      <c r="E1403" s="73"/>
      <c r="F1403" s="30"/>
      <c r="G1403" s="30"/>
      <c r="H1403" s="136"/>
    </row>
    <row r="1404" spans="1:8">
      <c r="A1404" s="24"/>
      <c r="B1404" s="25"/>
      <c r="C1404" s="24"/>
      <c r="D1404" s="1" t="str">
        <f>IF(C1404="","",VLOOKUP(C1404,'Nomenclature des comptes'!$B$4:$C$646,2))</f>
        <v/>
      </c>
      <c r="E1404" s="73"/>
      <c r="F1404" s="30"/>
      <c r="G1404" s="30"/>
      <c r="H1404" s="136"/>
    </row>
    <row r="1405" spans="1:8">
      <c r="A1405" s="24"/>
      <c r="B1405" s="25"/>
      <c r="C1405" s="24"/>
      <c r="D1405" s="1" t="str">
        <f>IF(C1405="","",VLOOKUP(C1405,'Nomenclature des comptes'!$B$4:$C$646,2))</f>
        <v/>
      </c>
      <c r="E1405" s="73"/>
      <c r="F1405" s="30"/>
      <c r="G1405" s="30"/>
      <c r="H1405" s="136"/>
    </row>
    <row r="1406" spans="1:8">
      <c r="A1406" s="24"/>
      <c r="B1406" s="25"/>
      <c r="C1406" s="24"/>
      <c r="D1406" s="1" t="str">
        <f>IF(C1406="","",VLOOKUP(C1406,'Nomenclature des comptes'!$B$4:$C$646,2))</f>
        <v/>
      </c>
      <c r="E1406" s="73"/>
      <c r="F1406" s="30"/>
      <c r="G1406" s="30"/>
      <c r="H1406" s="136"/>
    </row>
    <row r="1407" spans="1:8">
      <c r="A1407" s="24"/>
      <c r="B1407" s="25"/>
      <c r="C1407" s="24"/>
      <c r="D1407" s="1" t="str">
        <f>IF(C1407="","",VLOOKUP(C1407,'Nomenclature des comptes'!$B$4:$C$646,2))</f>
        <v/>
      </c>
      <c r="E1407" s="73"/>
      <c r="F1407" s="30"/>
      <c r="G1407" s="30"/>
      <c r="H1407" s="136"/>
    </row>
    <row r="1408" spans="1:8">
      <c r="A1408" s="24"/>
      <c r="B1408" s="25"/>
      <c r="C1408" s="24"/>
      <c r="D1408" s="1" t="str">
        <f>IF(C1408="","",VLOOKUP(C1408,'Nomenclature des comptes'!$B$4:$C$646,2))</f>
        <v/>
      </c>
      <c r="E1408" s="73"/>
      <c r="F1408" s="30"/>
      <c r="G1408" s="30"/>
      <c r="H1408" s="136"/>
    </row>
    <row r="1409" spans="1:8">
      <c r="A1409" s="24"/>
      <c r="B1409" s="25"/>
      <c r="C1409" s="24"/>
      <c r="D1409" s="1" t="str">
        <f>IF(C1409="","",VLOOKUP(C1409,'Nomenclature des comptes'!$B$4:$C$646,2))</f>
        <v/>
      </c>
      <c r="E1409" s="73"/>
      <c r="F1409" s="30"/>
      <c r="G1409" s="30"/>
      <c r="H1409" s="136"/>
    </row>
    <row r="1410" spans="1:8">
      <c r="A1410" s="24"/>
      <c r="B1410" s="25"/>
      <c r="C1410" s="24"/>
      <c r="D1410" s="1" t="str">
        <f>IF(C1410="","",VLOOKUP(C1410,'Nomenclature des comptes'!$B$4:$C$646,2))</f>
        <v/>
      </c>
      <c r="E1410" s="73"/>
      <c r="F1410" s="30"/>
      <c r="G1410" s="30"/>
      <c r="H1410" s="136"/>
    </row>
    <row r="1411" spans="1:8">
      <c r="A1411" s="24"/>
      <c r="B1411" s="25"/>
      <c r="C1411" s="24"/>
      <c r="D1411" s="1" t="str">
        <f>IF(C1411="","",VLOOKUP(C1411,'Nomenclature des comptes'!$B$4:$C$646,2))</f>
        <v/>
      </c>
      <c r="E1411" s="73"/>
      <c r="F1411" s="30"/>
      <c r="G1411" s="30"/>
      <c r="H1411" s="136"/>
    </row>
    <row r="1412" spans="1:8">
      <c r="A1412" s="24"/>
      <c r="B1412" s="25"/>
      <c r="C1412" s="24"/>
      <c r="D1412" s="1" t="str">
        <f>IF(C1412="","",VLOOKUP(C1412,'Nomenclature des comptes'!$B$4:$C$646,2))</f>
        <v/>
      </c>
      <c r="E1412" s="73"/>
      <c r="F1412" s="30"/>
      <c r="G1412" s="30"/>
      <c r="H1412" s="136"/>
    </row>
    <row r="1413" spans="1:8">
      <c r="A1413" s="24"/>
      <c r="B1413" s="25"/>
      <c r="C1413" s="24"/>
      <c r="D1413" s="1" t="str">
        <f>IF(C1413="","",VLOOKUP(C1413,'Nomenclature des comptes'!$B$4:$C$646,2))</f>
        <v/>
      </c>
      <c r="E1413" s="73"/>
      <c r="F1413" s="30"/>
      <c r="G1413" s="30"/>
      <c r="H1413" s="136"/>
    </row>
    <row r="1414" spans="1:8">
      <c r="A1414" s="24"/>
      <c r="B1414" s="25"/>
      <c r="C1414" s="24"/>
      <c r="D1414" s="1" t="str">
        <f>IF(C1414="","",VLOOKUP(C1414,'Nomenclature des comptes'!$B$4:$C$646,2))</f>
        <v/>
      </c>
      <c r="E1414" s="73"/>
      <c r="F1414" s="30"/>
      <c r="G1414" s="30"/>
      <c r="H1414" s="136"/>
    </row>
    <row r="1415" spans="1:8">
      <c r="A1415" s="24"/>
      <c r="B1415" s="25"/>
      <c r="C1415" s="24"/>
      <c r="D1415" s="1" t="str">
        <f>IF(C1415="","",VLOOKUP(C1415,'Nomenclature des comptes'!$B$4:$C$646,2))</f>
        <v/>
      </c>
      <c r="E1415" s="73"/>
      <c r="F1415" s="30"/>
      <c r="G1415" s="30"/>
      <c r="H1415" s="136"/>
    </row>
    <row r="1416" spans="1:8">
      <c r="A1416" s="24"/>
      <c r="B1416" s="25"/>
      <c r="C1416" s="24"/>
      <c r="D1416" s="1" t="str">
        <f>IF(C1416="","",VLOOKUP(C1416,'Nomenclature des comptes'!$B$4:$C$646,2))</f>
        <v/>
      </c>
      <c r="E1416" s="73"/>
      <c r="F1416" s="30"/>
      <c r="G1416" s="30"/>
      <c r="H1416" s="136"/>
    </row>
    <row r="1417" spans="1:8">
      <c r="A1417" s="24"/>
      <c r="B1417" s="25"/>
      <c r="C1417" s="24"/>
      <c r="D1417" s="1" t="str">
        <f>IF(C1417="","",VLOOKUP(C1417,'Nomenclature des comptes'!$B$4:$C$646,2))</f>
        <v/>
      </c>
      <c r="E1417" s="73"/>
      <c r="F1417" s="30"/>
      <c r="G1417" s="30"/>
      <c r="H1417" s="136"/>
    </row>
    <row r="1418" spans="1:8">
      <c r="A1418" s="24"/>
      <c r="B1418" s="25"/>
      <c r="C1418" s="24"/>
      <c r="D1418" s="1" t="str">
        <f>IF(C1418="","",VLOOKUP(C1418,'Nomenclature des comptes'!$B$4:$C$646,2))</f>
        <v/>
      </c>
      <c r="E1418" s="73"/>
      <c r="F1418" s="30"/>
      <c r="G1418" s="30"/>
      <c r="H1418" s="136"/>
    </row>
    <row r="1419" spans="1:8">
      <c r="A1419" s="24"/>
      <c r="B1419" s="25"/>
      <c r="C1419" s="24"/>
      <c r="D1419" s="1" t="str">
        <f>IF(C1419="","",VLOOKUP(C1419,'Nomenclature des comptes'!$B$4:$C$646,2))</f>
        <v/>
      </c>
      <c r="E1419" s="73"/>
      <c r="F1419" s="30"/>
      <c r="G1419" s="30"/>
      <c r="H1419" s="136"/>
    </row>
    <row r="1420" spans="1:8">
      <c r="A1420" s="24"/>
      <c r="B1420" s="25"/>
      <c r="C1420" s="24"/>
      <c r="D1420" s="1" t="str">
        <f>IF(C1420="","",VLOOKUP(C1420,'Nomenclature des comptes'!$B$4:$C$646,2))</f>
        <v/>
      </c>
      <c r="E1420" s="73"/>
      <c r="F1420" s="30"/>
      <c r="G1420" s="30"/>
      <c r="H1420" s="136"/>
    </row>
    <row r="1421" spans="1:8">
      <c r="A1421" s="24"/>
      <c r="B1421" s="25"/>
      <c r="C1421" s="24"/>
      <c r="D1421" s="1" t="str">
        <f>IF(C1421="","",VLOOKUP(C1421,'Nomenclature des comptes'!$B$4:$C$646,2))</f>
        <v/>
      </c>
      <c r="E1421" s="73"/>
      <c r="F1421" s="30"/>
      <c r="G1421" s="30"/>
      <c r="H1421" s="136"/>
    </row>
    <row r="1422" spans="1:8">
      <c r="A1422" s="24"/>
      <c r="B1422" s="25"/>
      <c r="C1422" s="24"/>
      <c r="D1422" s="1" t="str">
        <f>IF(C1422="","",VLOOKUP(C1422,'Nomenclature des comptes'!$B$4:$C$646,2))</f>
        <v/>
      </c>
      <c r="E1422" s="73"/>
      <c r="F1422" s="30"/>
      <c r="G1422" s="30"/>
      <c r="H1422" s="136"/>
    </row>
    <row r="1423" spans="1:8">
      <c r="A1423" s="24"/>
      <c r="B1423" s="25"/>
      <c r="C1423" s="24"/>
      <c r="D1423" s="1" t="str">
        <f>IF(C1423="","",VLOOKUP(C1423,'Nomenclature des comptes'!$B$4:$C$646,2))</f>
        <v/>
      </c>
      <c r="E1423" s="73"/>
      <c r="F1423" s="30"/>
      <c r="G1423" s="30"/>
      <c r="H1423" s="136"/>
    </row>
    <row r="1424" spans="1:8">
      <c r="A1424" s="24"/>
      <c r="B1424" s="25"/>
      <c r="C1424" s="24"/>
      <c r="D1424" s="1" t="str">
        <f>IF(C1424="","",VLOOKUP(C1424,'Nomenclature des comptes'!$B$4:$C$646,2))</f>
        <v/>
      </c>
      <c r="E1424" s="73"/>
      <c r="F1424" s="30"/>
      <c r="G1424" s="30"/>
      <c r="H1424" s="136"/>
    </row>
    <row r="1425" spans="1:8">
      <c r="A1425" s="24"/>
      <c r="B1425" s="25"/>
      <c r="C1425" s="24"/>
      <c r="D1425" s="1" t="str">
        <f>IF(C1425="","",VLOOKUP(C1425,'Nomenclature des comptes'!$B$4:$C$646,2))</f>
        <v/>
      </c>
      <c r="E1425" s="73"/>
      <c r="F1425" s="30"/>
      <c r="G1425" s="30"/>
      <c r="H1425" s="136"/>
    </row>
    <row r="1426" spans="1:8">
      <c r="A1426" s="24"/>
      <c r="B1426" s="25"/>
      <c r="C1426" s="24"/>
      <c r="D1426" s="1" t="str">
        <f>IF(C1426="","",VLOOKUP(C1426,'Nomenclature des comptes'!$B$4:$C$646,2))</f>
        <v/>
      </c>
      <c r="E1426" s="73"/>
      <c r="F1426" s="30"/>
      <c r="G1426" s="30"/>
      <c r="H1426" s="136"/>
    </row>
    <row r="1427" spans="1:8">
      <c r="A1427" s="24"/>
      <c r="B1427" s="25"/>
      <c r="C1427" s="24"/>
      <c r="D1427" s="1" t="str">
        <f>IF(C1427="","",VLOOKUP(C1427,'Nomenclature des comptes'!$B$4:$C$646,2))</f>
        <v/>
      </c>
      <c r="E1427" s="73"/>
      <c r="F1427" s="30"/>
      <c r="G1427" s="30"/>
      <c r="H1427" s="136"/>
    </row>
    <row r="1428" spans="1:8">
      <c r="A1428" s="24"/>
      <c r="B1428" s="25"/>
      <c r="C1428" s="24"/>
      <c r="D1428" s="1" t="str">
        <f>IF(C1428="","",VLOOKUP(C1428,'Nomenclature des comptes'!$B$4:$C$646,2))</f>
        <v/>
      </c>
      <c r="E1428" s="73"/>
      <c r="F1428" s="30"/>
      <c r="G1428" s="30"/>
      <c r="H1428" s="136"/>
    </row>
    <row r="1429" spans="1:8">
      <c r="A1429" s="24"/>
      <c r="B1429" s="25"/>
      <c r="C1429" s="24"/>
      <c r="D1429" s="1" t="str">
        <f>IF(C1429="","",VLOOKUP(C1429,'Nomenclature des comptes'!$B$4:$C$646,2))</f>
        <v/>
      </c>
      <c r="E1429" s="73"/>
      <c r="F1429" s="30"/>
      <c r="G1429" s="30"/>
      <c r="H1429" s="136"/>
    </row>
    <row r="1430" spans="1:8">
      <c r="A1430" s="24"/>
      <c r="B1430" s="25"/>
      <c r="C1430" s="24"/>
      <c r="D1430" s="1" t="str">
        <f>IF(C1430="","",VLOOKUP(C1430,'Nomenclature des comptes'!$B$4:$C$646,2))</f>
        <v/>
      </c>
      <c r="E1430" s="73"/>
      <c r="F1430" s="30"/>
      <c r="G1430" s="30"/>
      <c r="H1430" s="136"/>
    </row>
    <row r="1431" spans="1:8">
      <c r="A1431" s="24"/>
      <c r="B1431" s="25"/>
      <c r="C1431" s="24"/>
      <c r="D1431" s="1" t="str">
        <f>IF(C1431="","",VLOOKUP(C1431,'Nomenclature des comptes'!$B$4:$C$646,2))</f>
        <v/>
      </c>
      <c r="E1431" s="73"/>
      <c r="F1431" s="30"/>
      <c r="G1431" s="30"/>
      <c r="H1431" s="136"/>
    </row>
    <row r="1432" spans="1:8">
      <c r="A1432" s="24"/>
      <c r="B1432" s="25"/>
      <c r="C1432" s="24"/>
      <c r="D1432" s="1" t="str">
        <f>IF(C1432="","",VLOOKUP(C1432,'Nomenclature des comptes'!$B$4:$C$646,2))</f>
        <v/>
      </c>
      <c r="E1432" s="73"/>
      <c r="F1432" s="30"/>
      <c r="G1432" s="30"/>
      <c r="H1432" s="136"/>
    </row>
    <row r="1433" spans="1:8">
      <c r="A1433" s="24"/>
      <c r="B1433" s="25"/>
      <c r="C1433" s="24"/>
      <c r="D1433" s="1" t="str">
        <f>IF(C1433="","",VLOOKUP(C1433,'Nomenclature des comptes'!$B$4:$C$646,2))</f>
        <v/>
      </c>
      <c r="E1433" s="73"/>
      <c r="F1433" s="30"/>
      <c r="G1433" s="30"/>
      <c r="H1433" s="136"/>
    </row>
    <row r="1434" spans="1:8">
      <c r="A1434" s="24"/>
      <c r="B1434" s="25"/>
      <c r="C1434" s="24"/>
      <c r="D1434" s="1" t="str">
        <f>IF(C1434="","",VLOOKUP(C1434,'Nomenclature des comptes'!$B$4:$C$646,2))</f>
        <v/>
      </c>
      <c r="E1434" s="73"/>
      <c r="F1434" s="30"/>
      <c r="G1434" s="30"/>
      <c r="H1434" s="136"/>
    </row>
    <row r="1435" spans="1:8">
      <c r="A1435" s="24"/>
      <c r="B1435" s="25"/>
      <c r="C1435" s="24"/>
      <c r="D1435" s="1" t="str">
        <f>IF(C1435="","",VLOOKUP(C1435,'Nomenclature des comptes'!$B$4:$C$646,2))</f>
        <v/>
      </c>
      <c r="E1435" s="73"/>
      <c r="F1435" s="30"/>
      <c r="G1435" s="30"/>
      <c r="H1435" s="136"/>
    </row>
    <row r="1436" spans="1:8">
      <c r="A1436" s="24"/>
      <c r="B1436" s="25"/>
      <c r="C1436" s="24"/>
      <c r="D1436" s="1" t="str">
        <f>IF(C1436="","",VLOOKUP(C1436,'Nomenclature des comptes'!$B$4:$C$646,2))</f>
        <v/>
      </c>
      <c r="E1436" s="73"/>
      <c r="F1436" s="30"/>
      <c r="G1436" s="30"/>
      <c r="H1436" s="136"/>
    </row>
    <row r="1437" spans="1:8">
      <c r="A1437" s="24"/>
      <c r="B1437" s="25"/>
      <c r="C1437" s="24"/>
      <c r="D1437" s="1" t="str">
        <f>IF(C1437="","",VLOOKUP(C1437,'Nomenclature des comptes'!$B$4:$C$646,2))</f>
        <v/>
      </c>
      <c r="E1437" s="73"/>
      <c r="F1437" s="30"/>
      <c r="G1437" s="30"/>
      <c r="H1437" s="136"/>
    </row>
    <row r="1438" spans="1:8">
      <c r="A1438" s="24"/>
      <c r="B1438" s="25"/>
      <c r="C1438" s="24"/>
      <c r="D1438" s="1" t="str">
        <f>IF(C1438="","",VLOOKUP(C1438,'Nomenclature des comptes'!$B$4:$C$646,2))</f>
        <v/>
      </c>
      <c r="E1438" s="73"/>
      <c r="F1438" s="30"/>
      <c r="G1438" s="30"/>
      <c r="H1438" s="136"/>
    </row>
    <row r="1439" spans="1:8">
      <c r="A1439" s="24"/>
      <c r="B1439" s="25"/>
      <c r="C1439" s="24"/>
      <c r="D1439" s="1" t="str">
        <f>IF(C1439="","",VLOOKUP(C1439,'Nomenclature des comptes'!$B$4:$C$646,2))</f>
        <v/>
      </c>
      <c r="E1439" s="73"/>
      <c r="F1439" s="30"/>
      <c r="G1439" s="30"/>
      <c r="H1439" s="136"/>
    </row>
    <row r="1440" spans="1:8">
      <c r="A1440" s="24"/>
      <c r="B1440" s="25"/>
      <c r="C1440" s="24"/>
      <c r="D1440" s="1" t="str">
        <f>IF(C1440="","",VLOOKUP(C1440,'Nomenclature des comptes'!$B$4:$C$646,2))</f>
        <v/>
      </c>
      <c r="E1440" s="73"/>
      <c r="F1440" s="30"/>
      <c r="G1440" s="30"/>
      <c r="H1440" s="136"/>
    </row>
    <row r="1441" spans="1:8">
      <c r="A1441" s="24"/>
      <c r="B1441" s="25"/>
      <c r="C1441" s="24"/>
      <c r="D1441" s="1" t="str">
        <f>IF(C1441="","",VLOOKUP(C1441,'Nomenclature des comptes'!$B$4:$C$646,2))</f>
        <v/>
      </c>
      <c r="E1441" s="73"/>
      <c r="F1441" s="30"/>
      <c r="G1441" s="30"/>
      <c r="H1441" s="136"/>
    </row>
    <row r="1442" spans="1:8">
      <c r="A1442" s="24"/>
      <c r="B1442" s="25"/>
      <c r="C1442" s="24"/>
      <c r="D1442" s="1" t="str">
        <f>IF(C1442="","",VLOOKUP(C1442,'Nomenclature des comptes'!$B$4:$C$646,2))</f>
        <v/>
      </c>
      <c r="E1442" s="73"/>
      <c r="F1442" s="30"/>
      <c r="G1442" s="30"/>
      <c r="H1442" s="136"/>
    </row>
    <row r="1443" spans="1:8">
      <c r="A1443" s="24"/>
      <c r="B1443" s="25"/>
      <c r="C1443" s="24"/>
      <c r="D1443" s="1" t="str">
        <f>IF(C1443="","",VLOOKUP(C1443,'Nomenclature des comptes'!$B$4:$C$646,2))</f>
        <v/>
      </c>
      <c r="E1443" s="73"/>
      <c r="F1443" s="30"/>
      <c r="G1443" s="30"/>
      <c r="H1443" s="136"/>
    </row>
    <row r="1444" spans="1:8">
      <c r="A1444" s="24"/>
      <c r="B1444" s="25"/>
      <c r="C1444" s="24"/>
      <c r="D1444" s="1" t="str">
        <f>IF(C1444="","",VLOOKUP(C1444,'Nomenclature des comptes'!$B$4:$C$646,2))</f>
        <v/>
      </c>
      <c r="E1444" s="73"/>
      <c r="F1444" s="30"/>
      <c r="G1444" s="30"/>
      <c r="H1444" s="136"/>
    </row>
    <row r="1445" spans="1:8">
      <c r="A1445" s="24"/>
      <c r="B1445" s="25"/>
      <c r="C1445" s="24"/>
      <c r="D1445" s="1" t="str">
        <f>IF(C1445="","",VLOOKUP(C1445,'Nomenclature des comptes'!$B$4:$C$646,2))</f>
        <v/>
      </c>
      <c r="E1445" s="73"/>
      <c r="F1445" s="30"/>
      <c r="G1445" s="30"/>
      <c r="H1445" s="136"/>
    </row>
    <row r="1446" spans="1:8">
      <c r="A1446" s="24"/>
      <c r="B1446" s="25"/>
      <c r="C1446" s="24"/>
      <c r="D1446" s="1" t="str">
        <f>IF(C1446="","",VLOOKUP(C1446,'Nomenclature des comptes'!$B$4:$C$646,2))</f>
        <v/>
      </c>
      <c r="E1446" s="73"/>
      <c r="F1446" s="30"/>
      <c r="G1446" s="30"/>
      <c r="H1446" s="136"/>
    </row>
    <row r="1447" spans="1:8">
      <c r="A1447" s="24"/>
      <c r="B1447" s="25"/>
      <c r="C1447" s="24"/>
      <c r="D1447" s="1" t="str">
        <f>IF(C1447="","",VLOOKUP(C1447,'Nomenclature des comptes'!$B$4:$C$646,2))</f>
        <v/>
      </c>
      <c r="E1447" s="73"/>
      <c r="F1447" s="30"/>
      <c r="G1447" s="30"/>
      <c r="H1447" s="136"/>
    </row>
    <row r="1448" spans="1:8">
      <c r="A1448" s="24"/>
      <c r="B1448" s="25"/>
      <c r="C1448" s="24"/>
      <c r="D1448" s="1" t="str">
        <f>IF(C1448="","",VLOOKUP(C1448,'Nomenclature des comptes'!$B$4:$C$646,2))</f>
        <v/>
      </c>
      <c r="E1448" s="73"/>
      <c r="F1448" s="30"/>
      <c r="G1448" s="30"/>
      <c r="H1448" s="136"/>
    </row>
    <row r="1449" spans="1:8">
      <c r="A1449" s="24"/>
      <c r="B1449" s="25"/>
      <c r="C1449" s="24"/>
      <c r="D1449" s="1" t="str">
        <f>IF(C1449="","",VLOOKUP(C1449,'Nomenclature des comptes'!$B$4:$C$646,2))</f>
        <v/>
      </c>
      <c r="E1449" s="73"/>
      <c r="F1449" s="30"/>
      <c r="G1449" s="30"/>
      <c r="H1449" s="136"/>
    </row>
    <row r="1450" spans="1:8">
      <c r="A1450" s="24"/>
      <c r="B1450" s="25"/>
      <c r="C1450" s="24"/>
      <c r="D1450" s="1" t="str">
        <f>IF(C1450="","",VLOOKUP(C1450,'Nomenclature des comptes'!$B$4:$C$646,2))</f>
        <v/>
      </c>
      <c r="E1450" s="73"/>
      <c r="F1450" s="30"/>
      <c r="G1450" s="30"/>
      <c r="H1450" s="136"/>
    </row>
    <row r="1451" spans="1:8">
      <c r="A1451" s="24"/>
      <c r="B1451" s="25"/>
      <c r="C1451" s="24"/>
      <c r="D1451" s="1" t="str">
        <f>IF(C1451="","",VLOOKUP(C1451,'Nomenclature des comptes'!$B$4:$C$646,2))</f>
        <v/>
      </c>
      <c r="E1451" s="73"/>
      <c r="F1451" s="30"/>
      <c r="G1451" s="30"/>
      <c r="H1451" s="136"/>
    </row>
    <row r="1452" spans="1:8">
      <c r="A1452" s="24"/>
      <c r="B1452" s="25"/>
      <c r="C1452" s="24"/>
      <c r="D1452" s="1" t="str">
        <f>IF(C1452="","",VLOOKUP(C1452,'Nomenclature des comptes'!$B$4:$C$646,2))</f>
        <v/>
      </c>
      <c r="E1452" s="73"/>
      <c r="F1452" s="30"/>
      <c r="G1452" s="30"/>
      <c r="H1452" s="136"/>
    </row>
    <row r="1453" spans="1:8">
      <c r="A1453" s="24"/>
      <c r="B1453" s="25"/>
      <c r="C1453" s="24"/>
      <c r="D1453" s="1" t="str">
        <f>IF(C1453="","",VLOOKUP(C1453,'Nomenclature des comptes'!$B$4:$C$646,2))</f>
        <v/>
      </c>
      <c r="E1453" s="73"/>
      <c r="F1453" s="30"/>
      <c r="G1453" s="30"/>
      <c r="H1453" s="136"/>
    </row>
    <row r="1454" spans="1:8">
      <c r="A1454" s="24"/>
      <c r="B1454" s="25"/>
      <c r="C1454" s="24"/>
      <c r="D1454" s="1" t="str">
        <f>IF(C1454="","",VLOOKUP(C1454,'Nomenclature des comptes'!$B$4:$C$646,2))</f>
        <v/>
      </c>
      <c r="E1454" s="73"/>
      <c r="F1454" s="30"/>
      <c r="G1454" s="30"/>
      <c r="H1454" s="136"/>
    </row>
    <row r="1455" spans="1:8">
      <c r="A1455" s="24"/>
      <c r="B1455" s="25"/>
      <c r="C1455" s="24"/>
      <c r="D1455" s="1" t="str">
        <f>IF(C1455="","",VLOOKUP(C1455,'Nomenclature des comptes'!$B$4:$C$646,2))</f>
        <v/>
      </c>
      <c r="E1455" s="73"/>
      <c r="F1455" s="30"/>
      <c r="G1455" s="30"/>
      <c r="H1455" s="136"/>
    </row>
    <row r="1456" spans="1:8">
      <c r="A1456" s="24"/>
      <c r="B1456" s="25"/>
      <c r="C1456" s="24"/>
      <c r="D1456" s="1" t="str">
        <f>IF(C1456="","",VLOOKUP(C1456,'Nomenclature des comptes'!$B$4:$C$646,2))</f>
        <v/>
      </c>
      <c r="E1456" s="73"/>
      <c r="F1456" s="30"/>
      <c r="G1456" s="30"/>
      <c r="H1456" s="136"/>
    </row>
    <row r="1457" spans="1:8">
      <c r="A1457" s="24"/>
      <c r="B1457" s="25"/>
      <c r="C1457" s="24"/>
      <c r="D1457" s="1" t="str">
        <f>IF(C1457="","",VLOOKUP(C1457,'Nomenclature des comptes'!$B$4:$C$646,2))</f>
        <v/>
      </c>
      <c r="E1457" s="73"/>
      <c r="F1457" s="30"/>
      <c r="G1457" s="30"/>
      <c r="H1457" s="136"/>
    </row>
    <row r="1458" spans="1:8">
      <c r="A1458" s="24"/>
      <c r="B1458" s="25"/>
      <c r="C1458" s="24"/>
      <c r="D1458" s="1" t="str">
        <f>IF(C1458="","",VLOOKUP(C1458,'Nomenclature des comptes'!$B$4:$C$646,2))</f>
        <v/>
      </c>
      <c r="E1458" s="73"/>
      <c r="F1458" s="30"/>
      <c r="G1458" s="30"/>
      <c r="H1458" s="136"/>
    </row>
    <row r="1459" spans="1:8">
      <c r="A1459" s="24"/>
      <c r="B1459" s="25"/>
      <c r="C1459" s="24"/>
      <c r="D1459" s="1" t="str">
        <f>IF(C1459="","",VLOOKUP(C1459,'Nomenclature des comptes'!$B$4:$C$646,2))</f>
        <v/>
      </c>
      <c r="E1459" s="73"/>
      <c r="F1459" s="30"/>
      <c r="G1459" s="30"/>
      <c r="H1459" s="136"/>
    </row>
    <row r="1460" spans="1:8">
      <c r="A1460" s="24"/>
      <c r="B1460" s="25"/>
      <c r="C1460" s="24"/>
      <c r="D1460" s="1" t="str">
        <f>IF(C1460="","",VLOOKUP(C1460,'Nomenclature des comptes'!$B$4:$C$646,2))</f>
        <v/>
      </c>
      <c r="E1460" s="73"/>
      <c r="F1460" s="30"/>
      <c r="G1460" s="30"/>
      <c r="H1460" s="136"/>
    </row>
    <row r="1461" spans="1:8">
      <c r="A1461" s="24"/>
      <c r="B1461" s="25"/>
      <c r="C1461" s="24"/>
      <c r="D1461" s="1" t="str">
        <f>IF(C1461="","",VLOOKUP(C1461,'Nomenclature des comptes'!$B$4:$C$646,2))</f>
        <v/>
      </c>
      <c r="E1461" s="73"/>
      <c r="F1461" s="30"/>
      <c r="G1461" s="30"/>
      <c r="H1461" s="136"/>
    </row>
    <row r="1462" spans="1:8">
      <c r="A1462" s="24"/>
      <c r="B1462" s="25"/>
      <c r="C1462" s="24"/>
      <c r="D1462" s="1" t="str">
        <f>IF(C1462="","",VLOOKUP(C1462,'Nomenclature des comptes'!$B$4:$C$646,2))</f>
        <v/>
      </c>
      <c r="E1462" s="73"/>
      <c r="F1462" s="30"/>
      <c r="G1462" s="30"/>
      <c r="H1462" s="136"/>
    </row>
    <row r="1463" spans="1:8">
      <c r="A1463" s="24"/>
      <c r="B1463" s="25"/>
      <c r="C1463" s="24"/>
      <c r="D1463" s="1" t="str">
        <f>IF(C1463="","",VLOOKUP(C1463,'Nomenclature des comptes'!$B$4:$C$646,2))</f>
        <v/>
      </c>
      <c r="E1463" s="73"/>
      <c r="F1463" s="30"/>
      <c r="G1463" s="30"/>
      <c r="H1463" s="136"/>
    </row>
    <row r="1464" spans="1:8">
      <c r="A1464" s="24"/>
      <c r="B1464" s="25"/>
      <c r="C1464" s="24"/>
      <c r="D1464" s="1" t="str">
        <f>IF(C1464="","",VLOOKUP(C1464,'Nomenclature des comptes'!$B$4:$C$646,2))</f>
        <v/>
      </c>
      <c r="E1464" s="73"/>
      <c r="F1464" s="30"/>
      <c r="G1464" s="30"/>
      <c r="H1464" s="136"/>
    </row>
    <row r="1465" spans="1:8">
      <c r="A1465" s="24"/>
      <c r="B1465" s="25"/>
      <c r="C1465" s="24"/>
      <c r="D1465" s="1" t="str">
        <f>IF(C1465="","",VLOOKUP(C1465,'Nomenclature des comptes'!$B$4:$C$646,2))</f>
        <v/>
      </c>
      <c r="E1465" s="73"/>
      <c r="F1465" s="30"/>
      <c r="G1465" s="30"/>
      <c r="H1465" s="136"/>
    </row>
    <row r="1466" spans="1:8">
      <c r="A1466" s="24"/>
      <c r="B1466" s="25"/>
      <c r="C1466" s="24"/>
      <c r="D1466" s="1" t="str">
        <f>IF(C1466="","",VLOOKUP(C1466,'Nomenclature des comptes'!$B$4:$C$646,2))</f>
        <v/>
      </c>
      <c r="E1466" s="73"/>
      <c r="F1466" s="30"/>
      <c r="G1466" s="30"/>
      <c r="H1466" s="136"/>
    </row>
    <row r="1467" spans="1:8">
      <c r="A1467" s="24"/>
      <c r="B1467" s="25"/>
      <c r="C1467" s="24"/>
      <c r="D1467" s="1" t="str">
        <f>IF(C1467="","",VLOOKUP(C1467,'Nomenclature des comptes'!$B$4:$C$646,2))</f>
        <v/>
      </c>
      <c r="E1467" s="73"/>
      <c r="F1467" s="30"/>
      <c r="G1467" s="30"/>
      <c r="H1467" s="136"/>
    </row>
    <row r="1468" spans="1:8">
      <c r="A1468" s="24"/>
      <c r="B1468" s="25"/>
      <c r="C1468" s="24"/>
      <c r="D1468" s="1" t="str">
        <f>IF(C1468="","",VLOOKUP(C1468,'Nomenclature des comptes'!$B$4:$C$646,2))</f>
        <v/>
      </c>
      <c r="E1468" s="73"/>
      <c r="F1468" s="30"/>
      <c r="G1468" s="30"/>
      <c r="H1468" s="136"/>
    </row>
    <row r="1469" spans="1:8">
      <c r="A1469" s="24"/>
      <c r="B1469" s="25"/>
      <c r="C1469" s="24"/>
      <c r="D1469" s="1" t="str">
        <f>IF(C1469="","",VLOOKUP(C1469,'Nomenclature des comptes'!$B$4:$C$646,2))</f>
        <v/>
      </c>
      <c r="E1469" s="73"/>
      <c r="F1469" s="30"/>
      <c r="G1469" s="30"/>
      <c r="H1469" s="136"/>
    </row>
    <row r="1470" spans="1:8">
      <c r="A1470" s="24"/>
      <c r="B1470" s="25"/>
      <c r="C1470" s="24"/>
      <c r="D1470" s="1" t="str">
        <f>IF(C1470="","",VLOOKUP(C1470,'Nomenclature des comptes'!$B$4:$C$646,2))</f>
        <v/>
      </c>
      <c r="E1470" s="73"/>
      <c r="F1470" s="30"/>
      <c r="G1470" s="30"/>
      <c r="H1470" s="136"/>
    </row>
    <row r="1471" spans="1:8">
      <c r="A1471" s="24"/>
      <c r="B1471" s="25"/>
      <c r="C1471" s="24"/>
      <c r="D1471" s="1" t="str">
        <f>IF(C1471="","",VLOOKUP(C1471,'Nomenclature des comptes'!$B$4:$C$646,2))</f>
        <v/>
      </c>
      <c r="E1471" s="73"/>
      <c r="F1471" s="30"/>
      <c r="G1471" s="30"/>
      <c r="H1471" s="136"/>
    </row>
    <row r="1472" spans="1:8">
      <c r="A1472" s="24"/>
      <c r="B1472" s="25"/>
      <c r="C1472" s="24"/>
      <c r="D1472" s="1" t="str">
        <f>IF(C1472="","",VLOOKUP(C1472,'Nomenclature des comptes'!$B$4:$C$646,2))</f>
        <v/>
      </c>
      <c r="E1472" s="73"/>
      <c r="F1472" s="30"/>
      <c r="G1472" s="30"/>
      <c r="H1472" s="136"/>
    </row>
    <row r="1473" spans="1:8">
      <c r="A1473" s="24"/>
      <c r="B1473" s="25"/>
      <c r="C1473" s="24"/>
      <c r="D1473" s="1" t="str">
        <f>IF(C1473="","",VLOOKUP(C1473,'Nomenclature des comptes'!$B$4:$C$646,2))</f>
        <v/>
      </c>
      <c r="E1473" s="73"/>
      <c r="F1473" s="30"/>
      <c r="G1473" s="30"/>
      <c r="H1473" s="136"/>
    </row>
    <row r="1474" spans="1:8">
      <c r="A1474" s="24"/>
      <c r="B1474" s="25"/>
      <c r="C1474" s="24"/>
      <c r="D1474" s="1" t="str">
        <f>IF(C1474="","",VLOOKUP(C1474,'Nomenclature des comptes'!$B$4:$C$646,2))</f>
        <v/>
      </c>
      <c r="E1474" s="73"/>
      <c r="F1474" s="30"/>
      <c r="G1474" s="30"/>
      <c r="H1474" s="136"/>
    </row>
    <row r="1475" spans="1:8">
      <c r="A1475" s="24"/>
      <c r="B1475" s="25"/>
      <c r="C1475" s="24"/>
      <c r="D1475" s="1" t="str">
        <f>IF(C1475="","",VLOOKUP(C1475,'Nomenclature des comptes'!$B$4:$C$646,2))</f>
        <v/>
      </c>
      <c r="E1475" s="73"/>
      <c r="F1475" s="30"/>
      <c r="G1475" s="30"/>
      <c r="H1475" s="136"/>
    </row>
    <row r="1476" spans="1:8">
      <c r="A1476" s="24"/>
      <c r="B1476" s="25"/>
      <c r="C1476" s="24"/>
      <c r="D1476" s="1" t="str">
        <f>IF(C1476="","",VLOOKUP(C1476,'Nomenclature des comptes'!$B$4:$C$646,2))</f>
        <v/>
      </c>
      <c r="E1476" s="73"/>
      <c r="F1476" s="30"/>
      <c r="G1476" s="30"/>
      <c r="H1476" s="136"/>
    </row>
    <row r="1477" spans="1:8">
      <c r="A1477" s="24"/>
      <c r="B1477" s="25"/>
      <c r="C1477" s="24"/>
      <c r="D1477" s="1" t="str">
        <f>IF(C1477="","",VLOOKUP(C1477,'Nomenclature des comptes'!$B$4:$C$646,2))</f>
        <v/>
      </c>
      <c r="E1477" s="73"/>
      <c r="F1477" s="30"/>
      <c r="G1477" s="30"/>
      <c r="H1477" s="136"/>
    </row>
    <row r="1478" spans="1:8">
      <c r="A1478" s="24"/>
      <c r="B1478" s="25"/>
      <c r="C1478" s="24"/>
      <c r="D1478" s="1" t="str">
        <f>IF(C1478="","",VLOOKUP(C1478,'Nomenclature des comptes'!$B$4:$C$646,2))</f>
        <v/>
      </c>
      <c r="E1478" s="73"/>
      <c r="F1478" s="30"/>
      <c r="G1478" s="30"/>
      <c r="H1478" s="136"/>
    </row>
    <row r="1479" spans="1:8">
      <c r="A1479" s="24"/>
      <c r="B1479" s="25"/>
      <c r="C1479" s="24"/>
      <c r="D1479" s="1" t="str">
        <f>IF(C1479="","",VLOOKUP(C1479,'Nomenclature des comptes'!$B$4:$C$646,2))</f>
        <v/>
      </c>
      <c r="E1479" s="73"/>
      <c r="F1479" s="30"/>
      <c r="G1479" s="30"/>
      <c r="H1479" s="136"/>
    </row>
    <row r="1480" spans="1:8">
      <c r="A1480" s="24"/>
      <c r="B1480" s="25"/>
      <c r="C1480" s="24"/>
      <c r="D1480" s="1" t="str">
        <f>IF(C1480="","",VLOOKUP(C1480,'Nomenclature des comptes'!$B$4:$C$646,2))</f>
        <v/>
      </c>
      <c r="E1480" s="73"/>
      <c r="F1480" s="30"/>
      <c r="G1480" s="30"/>
      <c r="H1480" s="136"/>
    </row>
    <row r="1481" spans="1:8">
      <c r="A1481" s="24"/>
      <c r="B1481" s="25"/>
      <c r="C1481" s="24"/>
      <c r="D1481" s="1" t="str">
        <f>IF(C1481="","",VLOOKUP(C1481,'Nomenclature des comptes'!$B$4:$C$646,2))</f>
        <v/>
      </c>
      <c r="E1481" s="73"/>
      <c r="F1481" s="30"/>
      <c r="G1481" s="30"/>
      <c r="H1481" s="136"/>
    </row>
    <row r="1482" spans="1:8">
      <c r="A1482" s="24"/>
      <c r="B1482" s="25"/>
      <c r="C1482" s="24"/>
      <c r="D1482" s="1" t="str">
        <f>IF(C1482="","",VLOOKUP(C1482,'Nomenclature des comptes'!$B$4:$C$646,2))</f>
        <v/>
      </c>
      <c r="E1482" s="73"/>
      <c r="F1482" s="30"/>
      <c r="G1482" s="30"/>
      <c r="H1482" s="136"/>
    </row>
    <row r="1483" spans="1:8">
      <c r="A1483" s="24"/>
      <c r="B1483" s="25"/>
      <c r="C1483" s="24"/>
      <c r="D1483" s="1" t="str">
        <f>IF(C1483="","",VLOOKUP(C1483,'Nomenclature des comptes'!$B$4:$C$646,2))</f>
        <v/>
      </c>
      <c r="E1483" s="73"/>
      <c r="F1483" s="30"/>
      <c r="G1483" s="30"/>
      <c r="H1483" s="136"/>
    </row>
    <row r="1484" spans="1:8">
      <c r="A1484" s="24"/>
      <c r="B1484" s="25"/>
      <c r="C1484" s="24"/>
      <c r="D1484" s="1" t="str">
        <f>IF(C1484="","",VLOOKUP(C1484,'Nomenclature des comptes'!$B$4:$C$646,2))</f>
        <v/>
      </c>
      <c r="E1484" s="73"/>
      <c r="F1484" s="30"/>
      <c r="G1484" s="30"/>
      <c r="H1484" s="136"/>
    </row>
    <row r="1485" spans="1:8">
      <c r="A1485" s="24"/>
      <c r="B1485" s="25"/>
      <c r="C1485" s="24"/>
      <c r="D1485" s="1" t="str">
        <f>IF(C1485="","",VLOOKUP(C1485,'Nomenclature des comptes'!$B$4:$C$646,2))</f>
        <v/>
      </c>
      <c r="E1485" s="73"/>
      <c r="F1485" s="30"/>
      <c r="G1485" s="30"/>
      <c r="H1485" s="136"/>
    </row>
    <row r="1486" spans="1:8">
      <c r="A1486" s="24"/>
      <c r="B1486" s="25"/>
      <c r="C1486" s="24"/>
      <c r="D1486" s="1" t="str">
        <f>IF(C1486="","",VLOOKUP(C1486,'Nomenclature des comptes'!$B$4:$C$646,2))</f>
        <v/>
      </c>
      <c r="E1486" s="73"/>
      <c r="F1486" s="30"/>
      <c r="G1486" s="30"/>
      <c r="H1486" s="136"/>
    </row>
    <row r="1487" spans="1:8">
      <c r="A1487" s="24"/>
      <c r="B1487" s="25"/>
      <c r="C1487" s="24"/>
      <c r="D1487" s="1" t="str">
        <f>IF(C1487="","",VLOOKUP(C1487,'Nomenclature des comptes'!$B$4:$C$646,2))</f>
        <v/>
      </c>
      <c r="E1487" s="73"/>
      <c r="F1487" s="30"/>
      <c r="G1487" s="30"/>
      <c r="H1487" s="136"/>
    </row>
    <row r="1488" spans="1:8">
      <c r="A1488" s="24"/>
      <c r="B1488" s="25"/>
      <c r="C1488" s="24"/>
      <c r="D1488" s="1" t="str">
        <f>IF(C1488="","",VLOOKUP(C1488,'Nomenclature des comptes'!$B$4:$C$646,2))</f>
        <v/>
      </c>
      <c r="E1488" s="73"/>
      <c r="F1488" s="30"/>
      <c r="G1488" s="30"/>
      <c r="H1488" s="136"/>
    </row>
    <row r="1489" spans="1:8">
      <c r="A1489" s="24"/>
      <c r="B1489" s="25"/>
      <c r="C1489" s="24"/>
      <c r="D1489" s="1" t="str">
        <f>IF(C1489="","",VLOOKUP(C1489,'Nomenclature des comptes'!$B$4:$C$646,2))</f>
        <v/>
      </c>
      <c r="E1489" s="73"/>
      <c r="F1489" s="30"/>
      <c r="G1489" s="30"/>
      <c r="H1489" s="136"/>
    </row>
    <row r="1490" spans="1:8">
      <c r="A1490" s="24"/>
      <c r="B1490" s="25"/>
      <c r="C1490" s="24"/>
      <c r="D1490" s="1" t="str">
        <f>IF(C1490="","",VLOOKUP(C1490,'Nomenclature des comptes'!$B$4:$C$646,2))</f>
        <v/>
      </c>
      <c r="E1490" s="73"/>
      <c r="F1490" s="30"/>
      <c r="G1490" s="30"/>
      <c r="H1490" s="136"/>
    </row>
    <row r="1491" spans="1:8">
      <c r="A1491" s="24"/>
      <c r="B1491" s="25"/>
      <c r="C1491" s="24"/>
      <c r="D1491" s="1" t="str">
        <f>IF(C1491="","",VLOOKUP(C1491,'Nomenclature des comptes'!$B$4:$C$646,2))</f>
        <v/>
      </c>
      <c r="E1491" s="73"/>
      <c r="F1491" s="30"/>
      <c r="G1491" s="30"/>
      <c r="H1491" s="136"/>
    </row>
    <row r="1492" spans="1:8">
      <c r="A1492" s="24"/>
      <c r="B1492" s="25"/>
      <c r="C1492" s="24"/>
      <c r="D1492" s="1" t="str">
        <f>IF(C1492="","",VLOOKUP(C1492,'Nomenclature des comptes'!$B$4:$C$646,2))</f>
        <v/>
      </c>
      <c r="E1492" s="73"/>
      <c r="F1492" s="30"/>
      <c r="G1492" s="30"/>
      <c r="H1492" s="136"/>
    </row>
    <row r="1493" spans="1:8">
      <c r="A1493" s="24"/>
      <c r="B1493" s="25"/>
      <c r="C1493" s="24"/>
      <c r="D1493" s="1" t="str">
        <f>IF(C1493="","",VLOOKUP(C1493,'Nomenclature des comptes'!$B$4:$C$646,2))</f>
        <v/>
      </c>
      <c r="E1493" s="73"/>
      <c r="F1493" s="30"/>
      <c r="G1493" s="30"/>
      <c r="H1493" s="136"/>
    </row>
    <row r="1494" spans="1:8">
      <c r="A1494" s="24"/>
      <c r="B1494" s="25"/>
      <c r="C1494" s="24"/>
      <c r="D1494" s="1" t="str">
        <f>IF(C1494="","",VLOOKUP(C1494,'Nomenclature des comptes'!$B$4:$C$646,2))</f>
        <v/>
      </c>
      <c r="E1494" s="73"/>
      <c r="F1494" s="30"/>
      <c r="G1494" s="30"/>
      <c r="H1494" s="136"/>
    </row>
    <row r="1495" spans="1:8">
      <c r="A1495" s="24"/>
      <c r="B1495" s="25"/>
      <c r="C1495" s="24"/>
      <c r="D1495" s="1" t="str">
        <f>IF(C1495="","",VLOOKUP(C1495,'Nomenclature des comptes'!$B$4:$C$646,2))</f>
        <v/>
      </c>
      <c r="E1495" s="73"/>
      <c r="F1495" s="30"/>
      <c r="G1495" s="30"/>
      <c r="H1495" s="136"/>
    </row>
    <row r="1496" spans="1:8">
      <c r="A1496" s="24"/>
      <c r="B1496" s="25"/>
      <c r="C1496" s="24"/>
      <c r="D1496" s="1" t="str">
        <f>IF(C1496="","",VLOOKUP(C1496,'Nomenclature des comptes'!$B$4:$C$646,2))</f>
        <v/>
      </c>
      <c r="E1496" s="73"/>
      <c r="F1496" s="30"/>
      <c r="G1496" s="30"/>
      <c r="H1496" s="136"/>
    </row>
    <row r="1497" spans="1:8">
      <c r="A1497" s="24"/>
      <c r="B1497" s="25"/>
      <c r="C1497" s="24"/>
      <c r="D1497" s="1" t="str">
        <f>IF(C1497="","",VLOOKUP(C1497,'Nomenclature des comptes'!$B$4:$C$646,2))</f>
        <v/>
      </c>
      <c r="E1497" s="73"/>
      <c r="F1497" s="30"/>
      <c r="G1497" s="30"/>
      <c r="H1497" s="136"/>
    </row>
    <row r="1498" spans="1:8">
      <c r="A1498" s="24"/>
      <c r="B1498" s="25"/>
      <c r="C1498" s="24"/>
      <c r="D1498" s="1" t="str">
        <f>IF(C1498="","",VLOOKUP(C1498,'Nomenclature des comptes'!$B$4:$C$646,2))</f>
        <v/>
      </c>
      <c r="E1498" s="73"/>
      <c r="F1498" s="30"/>
      <c r="G1498" s="30"/>
      <c r="H1498" s="136"/>
    </row>
    <row r="1499" spans="1:8">
      <c r="A1499" s="24"/>
      <c r="B1499" s="25"/>
      <c r="C1499" s="24"/>
      <c r="D1499" s="1" t="str">
        <f>IF(C1499="","",VLOOKUP(C1499,'Nomenclature des comptes'!$B$4:$C$646,2))</f>
        <v/>
      </c>
      <c r="E1499" s="73"/>
      <c r="F1499" s="30"/>
      <c r="G1499" s="30"/>
      <c r="H1499" s="136"/>
    </row>
    <row r="1500" spans="1:8">
      <c r="A1500" s="24"/>
      <c r="B1500" s="25"/>
      <c r="C1500" s="24"/>
      <c r="D1500" s="1" t="str">
        <f>IF(C1500="","",VLOOKUP(C1500,'Nomenclature des comptes'!$B$4:$C$646,2))</f>
        <v/>
      </c>
      <c r="E1500" s="73"/>
      <c r="F1500" s="30"/>
      <c r="G1500" s="30"/>
      <c r="H1500" s="136"/>
    </row>
    <row r="1501" spans="1:8">
      <c r="A1501" s="24"/>
      <c r="B1501" s="25"/>
      <c r="C1501" s="24"/>
      <c r="D1501" s="1" t="str">
        <f>IF(C1501="","",VLOOKUP(C1501,'Nomenclature des comptes'!$B$4:$C$646,2))</f>
        <v/>
      </c>
      <c r="E1501" s="73"/>
      <c r="F1501" s="30"/>
      <c r="G1501" s="30"/>
      <c r="H1501" s="136"/>
    </row>
    <row r="1502" spans="1:8">
      <c r="A1502" s="24"/>
      <c r="B1502" s="25"/>
      <c r="C1502" s="24"/>
      <c r="D1502" s="1" t="str">
        <f>IF(C1502="","",VLOOKUP(C1502,'Nomenclature des comptes'!$B$4:$C$646,2))</f>
        <v/>
      </c>
      <c r="E1502" s="73"/>
      <c r="F1502" s="30"/>
      <c r="G1502" s="30"/>
      <c r="H1502" s="136"/>
    </row>
    <row r="1503" spans="1:8">
      <c r="A1503" s="24"/>
      <c r="B1503" s="25"/>
      <c r="C1503" s="24"/>
      <c r="D1503" s="1" t="str">
        <f>IF(C1503="","",VLOOKUP(C1503,'Nomenclature des comptes'!$B$4:$C$646,2))</f>
        <v/>
      </c>
      <c r="E1503" s="73"/>
      <c r="F1503" s="30"/>
      <c r="G1503" s="30"/>
      <c r="H1503" s="136"/>
    </row>
    <row r="1504" spans="1:8">
      <c r="A1504" s="24"/>
      <c r="B1504" s="25"/>
      <c r="C1504" s="24"/>
      <c r="D1504" s="1" t="str">
        <f>IF(C1504="","",VLOOKUP(C1504,'Nomenclature des comptes'!$B$4:$C$646,2))</f>
        <v/>
      </c>
      <c r="E1504" s="73"/>
      <c r="F1504" s="30"/>
      <c r="G1504" s="30"/>
      <c r="H1504" s="136"/>
    </row>
    <row r="1505" spans="1:8">
      <c r="A1505" s="24"/>
      <c r="B1505" s="25"/>
      <c r="C1505" s="24"/>
      <c r="D1505" s="1" t="str">
        <f>IF(C1505="","",VLOOKUP(C1505,'Nomenclature des comptes'!$B$4:$C$646,2))</f>
        <v/>
      </c>
      <c r="E1505" s="73"/>
      <c r="F1505" s="30"/>
      <c r="G1505" s="30"/>
      <c r="H1505" s="136"/>
    </row>
    <row r="1506" spans="1:8">
      <c r="A1506" s="24"/>
      <c r="B1506" s="25"/>
      <c r="C1506" s="24"/>
      <c r="D1506" s="1" t="str">
        <f>IF(C1506="","",VLOOKUP(C1506,'Nomenclature des comptes'!$B$4:$C$646,2))</f>
        <v/>
      </c>
      <c r="E1506" s="73"/>
      <c r="F1506" s="30"/>
      <c r="G1506" s="30"/>
      <c r="H1506" s="136"/>
    </row>
    <row r="1507" spans="1:8">
      <c r="A1507" s="24"/>
      <c r="B1507" s="25"/>
      <c r="C1507" s="24"/>
      <c r="D1507" s="1" t="str">
        <f>IF(C1507="","",VLOOKUP(C1507,'Nomenclature des comptes'!$B$4:$C$646,2))</f>
        <v/>
      </c>
      <c r="E1507" s="73"/>
      <c r="F1507" s="30"/>
      <c r="G1507" s="30"/>
      <c r="H1507" s="136"/>
    </row>
    <row r="1508" spans="1:8">
      <c r="A1508" s="24"/>
      <c r="B1508" s="25"/>
      <c r="C1508" s="24"/>
      <c r="D1508" s="1" t="str">
        <f>IF(C1508="","",VLOOKUP(C1508,'Nomenclature des comptes'!$B$4:$C$646,2))</f>
        <v/>
      </c>
      <c r="E1508" s="73"/>
      <c r="F1508" s="30"/>
      <c r="G1508" s="30"/>
      <c r="H1508" s="136"/>
    </row>
    <row r="1509" spans="1:8">
      <c r="A1509" s="24"/>
      <c r="B1509" s="25"/>
      <c r="C1509" s="24"/>
      <c r="D1509" s="1" t="str">
        <f>IF(C1509="","",VLOOKUP(C1509,'Nomenclature des comptes'!$B$4:$C$646,2))</f>
        <v/>
      </c>
      <c r="E1509" s="73"/>
      <c r="F1509" s="30"/>
      <c r="G1509" s="30"/>
      <c r="H1509" s="136"/>
    </row>
    <row r="1510" spans="1:8">
      <c r="A1510" s="24"/>
      <c r="B1510" s="25"/>
      <c r="C1510" s="24"/>
      <c r="D1510" s="1" t="str">
        <f>IF(C1510="","",VLOOKUP(C1510,'Nomenclature des comptes'!$B$4:$C$646,2))</f>
        <v/>
      </c>
      <c r="E1510" s="73"/>
      <c r="F1510" s="30"/>
      <c r="G1510" s="30"/>
      <c r="H1510" s="136"/>
    </row>
    <row r="1511" spans="1:8">
      <c r="A1511" s="24"/>
      <c r="B1511" s="25"/>
      <c r="C1511" s="24"/>
      <c r="D1511" s="1" t="str">
        <f>IF(C1511="","",VLOOKUP(C1511,'Nomenclature des comptes'!$B$4:$C$646,2))</f>
        <v/>
      </c>
      <c r="E1511" s="73"/>
      <c r="F1511" s="30"/>
      <c r="G1511" s="30"/>
      <c r="H1511" s="136"/>
    </row>
    <row r="1512" spans="1:8">
      <c r="A1512" s="24"/>
      <c r="B1512" s="25"/>
      <c r="C1512" s="24"/>
      <c r="D1512" s="1" t="str">
        <f>IF(C1512="","",VLOOKUP(C1512,'Nomenclature des comptes'!$B$4:$C$646,2))</f>
        <v/>
      </c>
      <c r="E1512" s="73"/>
      <c r="F1512" s="30"/>
      <c r="G1512" s="30"/>
      <c r="H1512" s="136"/>
    </row>
    <row r="1513" spans="1:8">
      <c r="A1513" s="24"/>
      <c r="B1513" s="25"/>
      <c r="C1513" s="24"/>
      <c r="D1513" s="1" t="str">
        <f>IF(C1513="","",VLOOKUP(C1513,'Nomenclature des comptes'!$B$4:$C$646,2))</f>
        <v/>
      </c>
      <c r="E1513" s="73"/>
      <c r="F1513" s="30"/>
      <c r="G1513" s="30"/>
      <c r="H1513" s="136"/>
    </row>
    <row r="1514" spans="1:8">
      <c r="A1514" s="24"/>
      <c r="B1514" s="25"/>
      <c r="C1514" s="24"/>
      <c r="D1514" s="1" t="str">
        <f>IF(C1514="","",VLOOKUP(C1514,'Nomenclature des comptes'!$B$4:$C$646,2))</f>
        <v/>
      </c>
      <c r="E1514" s="73"/>
      <c r="F1514" s="30"/>
      <c r="G1514" s="30"/>
      <c r="H1514" s="136"/>
    </row>
    <row r="1515" spans="1:8">
      <c r="A1515" s="24"/>
      <c r="B1515" s="25"/>
      <c r="C1515" s="24"/>
      <c r="D1515" s="1" t="str">
        <f>IF(C1515="","",VLOOKUP(C1515,'Nomenclature des comptes'!$B$4:$C$646,2))</f>
        <v/>
      </c>
      <c r="E1515" s="73"/>
      <c r="F1515" s="30"/>
      <c r="G1515" s="30"/>
      <c r="H1515" s="136"/>
    </row>
    <row r="1516" spans="1:8">
      <c r="A1516" s="24"/>
      <c r="B1516" s="25"/>
      <c r="C1516" s="24"/>
      <c r="D1516" s="1" t="str">
        <f>IF(C1516="","",VLOOKUP(C1516,'Nomenclature des comptes'!$B$4:$C$646,2))</f>
        <v/>
      </c>
      <c r="E1516" s="73"/>
      <c r="F1516" s="30"/>
      <c r="G1516" s="30"/>
      <c r="H1516" s="136"/>
    </row>
    <row r="1517" spans="1:8">
      <c r="A1517" s="24"/>
      <c r="B1517" s="25"/>
      <c r="C1517" s="24"/>
      <c r="D1517" s="1" t="str">
        <f>IF(C1517="","",VLOOKUP(C1517,'Nomenclature des comptes'!$B$4:$C$646,2))</f>
        <v/>
      </c>
      <c r="E1517" s="73"/>
      <c r="F1517" s="30"/>
      <c r="G1517" s="30"/>
      <c r="H1517" s="136"/>
    </row>
    <row r="1518" spans="1:8">
      <c r="A1518" s="24"/>
      <c r="B1518" s="25"/>
      <c r="C1518" s="24"/>
      <c r="D1518" s="1" t="str">
        <f>IF(C1518="","",VLOOKUP(C1518,'Nomenclature des comptes'!$B$4:$C$646,2))</f>
        <v/>
      </c>
      <c r="E1518" s="73"/>
      <c r="F1518" s="30"/>
      <c r="G1518" s="30"/>
      <c r="H1518" s="136"/>
    </row>
    <row r="1519" spans="1:8">
      <c r="A1519" s="24"/>
      <c r="B1519" s="25"/>
      <c r="C1519" s="24"/>
      <c r="D1519" s="1" t="str">
        <f>IF(C1519="","",VLOOKUP(C1519,'Nomenclature des comptes'!$B$4:$C$646,2))</f>
        <v/>
      </c>
      <c r="E1519" s="73"/>
      <c r="F1519" s="30"/>
      <c r="G1519" s="30"/>
      <c r="H1519" s="136"/>
    </row>
    <row r="1520" spans="1:8">
      <c r="A1520" s="24"/>
      <c r="B1520" s="25"/>
      <c r="C1520" s="24"/>
      <c r="D1520" s="1" t="str">
        <f>IF(C1520="","",VLOOKUP(C1520,'Nomenclature des comptes'!$B$4:$C$646,2))</f>
        <v/>
      </c>
      <c r="E1520" s="73"/>
      <c r="F1520" s="30"/>
      <c r="G1520" s="30"/>
      <c r="H1520" s="136"/>
    </row>
    <row r="1521" spans="1:8">
      <c r="A1521" s="24"/>
      <c r="B1521" s="25"/>
      <c r="C1521" s="24"/>
      <c r="D1521" s="1" t="str">
        <f>IF(C1521="","",VLOOKUP(C1521,'Nomenclature des comptes'!$B$4:$C$646,2))</f>
        <v/>
      </c>
      <c r="E1521" s="73"/>
      <c r="F1521" s="30"/>
      <c r="G1521" s="30"/>
      <c r="H1521" s="136"/>
    </row>
    <row r="1522" spans="1:8">
      <c r="A1522" s="24"/>
      <c r="B1522" s="25"/>
      <c r="C1522" s="24"/>
      <c r="D1522" s="1" t="str">
        <f>IF(C1522="","",VLOOKUP(C1522,'Nomenclature des comptes'!$B$4:$C$646,2))</f>
        <v/>
      </c>
      <c r="E1522" s="73"/>
      <c r="F1522" s="30"/>
      <c r="G1522" s="30"/>
      <c r="H1522" s="136"/>
    </row>
    <row r="1523" spans="1:8">
      <c r="A1523" s="24"/>
      <c r="B1523" s="25"/>
      <c r="C1523" s="24"/>
      <c r="D1523" s="1" t="str">
        <f>IF(C1523="","",VLOOKUP(C1523,'Nomenclature des comptes'!$B$4:$C$646,2))</f>
        <v/>
      </c>
      <c r="E1523" s="73"/>
      <c r="F1523" s="30"/>
      <c r="G1523" s="30"/>
      <c r="H1523" s="136"/>
    </row>
    <row r="1524" spans="1:8">
      <c r="A1524" s="24"/>
      <c r="B1524" s="25"/>
      <c r="C1524" s="24"/>
      <c r="D1524" s="1" t="str">
        <f>IF(C1524="","",VLOOKUP(C1524,'Nomenclature des comptes'!$B$4:$C$646,2))</f>
        <v/>
      </c>
      <c r="E1524" s="73"/>
      <c r="F1524" s="30"/>
      <c r="G1524" s="30"/>
      <c r="H1524" s="136"/>
    </row>
    <row r="1525" spans="1:8">
      <c r="A1525" s="24"/>
      <c r="B1525" s="25"/>
      <c r="C1525" s="24"/>
      <c r="D1525" s="1" t="str">
        <f>IF(C1525="","",VLOOKUP(C1525,'Nomenclature des comptes'!$B$4:$C$646,2))</f>
        <v/>
      </c>
      <c r="E1525" s="73"/>
      <c r="F1525" s="30"/>
      <c r="G1525" s="30"/>
      <c r="H1525" s="136"/>
    </row>
    <row r="1526" spans="1:8">
      <c r="A1526" s="24"/>
      <c r="B1526" s="25"/>
      <c r="C1526" s="24"/>
      <c r="D1526" s="1" t="str">
        <f>IF(C1526="","",VLOOKUP(C1526,'Nomenclature des comptes'!$B$4:$C$646,2))</f>
        <v/>
      </c>
      <c r="E1526" s="73"/>
      <c r="F1526" s="30"/>
      <c r="G1526" s="30"/>
      <c r="H1526" s="136"/>
    </row>
    <row r="1527" spans="1:8">
      <c r="A1527" s="24"/>
      <c r="B1527" s="25"/>
      <c r="C1527" s="24"/>
      <c r="D1527" s="1" t="str">
        <f>IF(C1527="","",VLOOKUP(C1527,'Nomenclature des comptes'!$B$4:$C$646,2))</f>
        <v/>
      </c>
      <c r="E1527" s="73"/>
      <c r="F1527" s="30"/>
      <c r="G1527" s="30"/>
      <c r="H1527" s="136"/>
    </row>
    <row r="1528" spans="1:8">
      <c r="A1528" s="24"/>
      <c r="B1528" s="25"/>
      <c r="C1528" s="24"/>
      <c r="D1528" s="1" t="str">
        <f>IF(C1528="","",VLOOKUP(C1528,'Nomenclature des comptes'!$B$4:$C$646,2))</f>
        <v/>
      </c>
      <c r="E1528" s="73"/>
      <c r="F1528" s="30"/>
      <c r="G1528" s="30"/>
      <c r="H1528" s="136"/>
    </row>
    <row r="1529" spans="1:8">
      <c r="A1529" s="24"/>
      <c r="B1529" s="25"/>
      <c r="C1529" s="24"/>
      <c r="D1529" s="1" t="str">
        <f>IF(C1529="","",VLOOKUP(C1529,'Nomenclature des comptes'!$B$4:$C$646,2))</f>
        <v/>
      </c>
      <c r="E1529" s="73"/>
      <c r="F1529" s="30"/>
      <c r="G1529" s="30"/>
      <c r="H1529" s="136"/>
    </row>
    <row r="1530" spans="1:8">
      <c r="A1530" s="24"/>
      <c r="B1530" s="25"/>
      <c r="C1530" s="24"/>
      <c r="D1530" s="1" t="str">
        <f>IF(C1530="","",VLOOKUP(C1530,'Nomenclature des comptes'!$B$4:$C$646,2))</f>
        <v/>
      </c>
      <c r="E1530" s="73"/>
      <c r="F1530" s="30"/>
      <c r="G1530" s="30"/>
      <c r="H1530" s="136"/>
    </row>
    <row r="1531" spans="1:8">
      <c r="A1531" s="24"/>
      <c r="B1531" s="25"/>
      <c r="C1531" s="24"/>
      <c r="D1531" s="1" t="str">
        <f>IF(C1531="","",VLOOKUP(C1531,'Nomenclature des comptes'!$B$4:$C$646,2))</f>
        <v/>
      </c>
      <c r="E1531" s="73"/>
      <c r="F1531" s="30"/>
      <c r="G1531" s="30"/>
      <c r="H1531" s="136"/>
    </row>
    <row r="1532" spans="1:8">
      <c r="A1532" s="24"/>
      <c r="B1532" s="25"/>
      <c r="C1532" s="24"/>
      <c r="D1532" s="1" t="str">
        <f>IF(C1532="","",VLOOKUP(C1532,'Nomenclature des comptes'!$B$4:$C$646,2))</f>
        <v/>
      </c>
      <c r="E1532" s="73"/>
      <c r="F1532" s="30"/>
      <c r="G1532" s="30"/>
      <c r="H1532" s="136"/>
    </row>
    <row r="1533" spans="1:8">
      <c r="A1533" s="24"/>
      <c r="B1533" s="25"/>
      <c r="C1533" s="24"/>
      <c r="D1533" s="1" t="str">
        <f>IF(C1533="","",VLOOKUP(C1533,'Nomenclature des comptes'!$B$4:$C$646,2))</f>
        <v/>
      </c>
      <c r="E1533" s="73"/>
      <c r="F1533" s="30"/>
      <c r="G1533" s="30"/>
      <c r="H1533" s="136"/>
    </row>
    <row r="1534" spans="1:8">
      <c r="A1534" s="24"/>
      <c r="B1534" s="25"/>
      <c r="C1534" s="24"/>
      <c r="D1534" s="1" t="str">
        <f>IF(C1534="","",VLOOKUP(C1534,'Nomenclature des comptes'!$B$4:$C$646,2))</f>
        <v/>
      </c>
      <c r="E1534" s="73"/>
      <c r="F1534" s="30"/>
      <c r="G1534" s="30"/>
      <c r="H1534" s="136"/>
    </row>
    <row r="1535" spans="1:8">
      <c r="A1535" s="24"/>
      <c r="B1535" s="25"/>
      <c r="C1535" s="24"/>
      <c r="D1535" s="1" t="str">
        <f>IF(C1535="","",VLOOKUP(C1535,'Nomenclature des comptes'!$B$4:$C$646,2))</f>
        <v/>
      </c>
      <c r="E1535" s="73"/>
      <c r="F1535" s="30"/>
      <c r="G1535" s="30"/>
      <c r="H1535" s="136"/>
    </row>
    <row r="1536" spans="1:8">
      <c r="A1536" s="24"/>
      <c r="B1536" s="25"/>
      <c r="C1536" s="24"/>
      <c r="D1536" s="1" t="str">
        <f>IF(C1536="","",VLOOKUP(C1536,'Nomenclature des comptes'!$B$4:$C$646,2))</f>
        <v/>
      </c>
      <c r="E1536" s="73"/>
      <c r="F1536" s="30"/>
      <c r="G1536" s="30"/>
      <c r="H1536" s="136"/>
    </row>
    <row r="1537" spans="1:8">
      <c r="A1537" s="24"/>
      <c r="B1537" s="25"/>
      <c r="C1537" s="24"/>
      <c r="D1537" s="1" t="str">
        <f>IF(C1537="","",VLOOKUP(C1537,'Nomenclature des comptes'!$B$4:$C$646,2))</f>
        <v/>
      </c>
      <c r="E1537" s="73"/>
      <c r="F1537" s="30"/>
      <c r="G1537" s="30"/>
      <c r="H1537" s="136"/>
    </row>
    <row r="1538" spans="1:8">
      <c r="A1538" s="24"/>
      <c r="B1538" s="25"/>
      <c r="C1538" s="24"/>
      <c r="D1538" s="1" t="str">
        <f>IF(C1538="","",VLOOKUP(C1538,'Nomenclature des comptes'!$B$4:$C$646,2))</f>
        <v/>
      </c>
      <c r="E1538" s="73"/>
      <c r="F1538" s="30"/>
      <c r="G1538" s="30"/>
      <c r="H1538" s="136"/>
    </row>
    <row r="1539" spans="1:8">
      <c r="A1539" s="24"/>
      <c r="B1539" s="25"/>
      <c r="C1539" s="24"/>
      <c r="D1539" s="1" t="str">
        <f>IF(C1539="","",VLOOKUP(C1539,'Nomenclature des comptes'!$B$4:$C$646,2))</f>
        <v/>
      </c>
      <c r="E1539" s="73"/>
      <c r="F1539" s="30"/>
      <c r="G1539" s="30"/>
      <c r="H1539" s="136"/>
    </row>
    <row r="1540" spans="1:8">
      <c r="A1540" s="24"/>
      <c r="B1540" s="25"/>
      <c r="C1540" s="24"/>
      <c r="D1540" s="1" t="str">
        <f>IF(C1540="","",VLOOKUP(C1540,'Nomenclature des comptes'!$B$4:$C$646,2))</f>
        <v/>
      </c>
      <c r="E1540" s="73"/>
      <c r="F1540" s="30"/>
      <c r="G1540" s="30"/>
      <c r="H1540" s="136"/>
    </row>
    <row r="1541" spans="1:8">
      <c r="A1541" s="24"/>
      <c r="B1541" s="25"/>
      <c r="C1541" s="24"/>
      <c r="D1541" s="1" t="str">
        <f>IF(C1541="","",VLOOKUP(C1541,'Nomenclature des comptes'!$B$4:$C$646,2))</f>
        <v/>
      </c>
      <c r="E1541" s="73"/>
      <c r="F1541" s="30"/>
      <c r="G1541" s="30"/>
      <c r="H1541" s="136"/>
    </row>
    <row r="1542" spans="1:8">
      <c r="A1542" s="24"/>
      <c r="B1542" s="25"/>
      <c r="C1542" s="24"/>
      <c r="D1542" s="1" t="str">
        <f>IF(C1542="","",VLOOKUP(C1542,'Nomenclature des comptes'!$B$4:$C$646,2))</f>
        <v/>
      </c>
      <c r="E1542" s="73"/>
      <c r="F1542" s="30"/>
      <c r="G1542" s="30"/>
      <c r="H1542" s="136"/>
    </row>
    <row r="1543" spans="1:8">
      <c r="A1543" s="24"/>
      <c r="B1543" s="25"/>
      <c r="C1543" s="24"/>
      <c r="D1543" s="1" t="str">
        <f>IF(C1543="","",VLOOKUP(C1543,'Nomenclature des comptes'!$B$4:$C$646,2))</f>
        <v/>
      </c>
      <c r="E1543" s="73"/>
      <c r="F1543" s="30"/>
      <c r="G1543" s="30"/>
      <c r="H1543" s="136"/>
    </row>
    <row r="1544" spans="1:8">
      <c r="A1544" s="24"/>
      <c r="B1544" s="25"/>
      <c r="C1544" s="24"/>
      <c r="D1544" s="1" t="str">
        <f>IF(C1544="","",VLOOKUP(C1544,'Nomenclature des comptes'!$B$4:$C$646,2))</f>
        <v/>
      </c>
      <c r="E1544" s="73"/>
      <c r="F1544" s="30"/>
      <c r="G1544" s="30"/>
      <c r="H1544" s="136"/>
    </row>
    <row r="1545" spans="1:8">
      <c r="A1545" s="24"/>
      <c r="B1545" s="25"/>
      <c r="C1545" s="24"/>
      <c r="D1545" s="1" t="str">
        <f>IF(C1545="","",VLOOKUP(C1545,'Nomenclature des comptes'!$B$4:$C$646,2))</f>
        <v/>
      </c>
      <c r="E1545" s="73"/>
      <c r="F1545" s="30"/>
      <c r="G1545" s="30"/>
      <c r="H1545" s="136"/>
    </row>
    <row r="1546" spans="1:8">
      <c r="A1546" s="24"/>
      <c r="B1546" s="25"/>
      <c r="C1546" s="24"/>
      <c r="D1546" s="1" t="str">
        <f>IF(C1546="","",VLOOKUP(C1546,'Nomenclature des comptes'!$B$4:$C$646,2))</f>
        <v/>
      </c>
      <c r="E1546" s="73"/>
      <c r="F1546" s="30"/>
      <c r="G1546" s="30"/>
      <c r="H1546" s="136"/>
    </row>
    <row r="1547" spans="1:8">
      <c r="A1547" s="24"/>
      <c r="B1547" s="25"/>
      <c r="C1547" s="24"/>
      <c r="D1547" s="1" t="str">
        <f>IF(C1547="","",VLOOKUP(C1547,'Nomenclature des comptes'!$B$4:$C$646,2))</f>
        <v/>
      </c>
      <c r="E1547" s="73"/>
      <c r="F1547" s="30"/>
      <c r="G1547" s="30"/>
      <c r="H1547" s="136"/>
    </row>
    <row r="1548" spans="1:8">
      <c r="A1548" s="24"/>
      <c r="B1548" s="25"/>
      <c r="C1548" s="24"/>
      <c r="D1548" s="1" t="str">
        <f>IF(C1548="","",VLOOKUP(C1548,'Nomenclature des comptes'!$B$4:$C$646,2))</f>
        <v/>
      </c>
      <c r="E1548" s="73"/>
      <c r="F1548" s="30"/>
      <c r="G1548" s="30"/>
      <c r="H1548" s="136"/>
    </row>
    <row r="1549" spans="1:8">
      <c r="A1549" s="24"/>
      <c r="B1549" s="25"/>
      <c r="C1549" s="24"/>
      <c r="D1549" s="1" t="str">
        <f>IF(C1549="","",VLOOKUP(C1549,'Nomenclature des comptes'!$B$4:$C$646,2))</f>
        <v/>
      </c>
      <c r="E1549" s="73"/>
      <c r="F1549" s="30"/>
      <c r="G1549" s="30"/>
      <c r="H1549" s="136"/>
    </row>
    <row r="1550" spans="1:8">
      <c r="A1550" s="24"/>
      <c r="B1550" s="25"/>
      <c r="C1550" s="24"/>
      <c r="D1550" s="1" t="str">
        <f>IF(C1550="","",VLOOKUP(C1550,'Nomenclature des comptes'!$B$4:$C$646,2))</f>
        <v/>
      </c>
      <c r="E1550" s="73"/>
      <c r="F1550" s="30"/>
      <c r="G1550" s="30"/>
      <c r="H1550" s="136"/>
    </row>
    <row r="1551" spans="1:8">
      <c r="A1551" s="24"/>
      <c r="B1551" s="25"/>
      <c r="C1551" s="24"/>
      <c r="D1551" s="1" t="str">
        <f>IF(C1551="","",VLOOKUP(C1551,'Nomenclature des comptes'!$B$4:$C$646,2))</f>
        <v/>
      </c>
      <c r="E1551" s="73"/>
      <c r="F1551" s="30"/>
      <c r="G1551" s="30"/>
      <c r="H1551" s="136"/>
    </row>
    <row r="1552" spans="1:8">
      <c r="A1552" s="24"/>
      <c r="B1552" s="25"/>
      <c r="C1552" s="24"/>
      <c r="D1552" s="1" t="str">
        <f>IF(C1552="","",VLOOKUP(C1552,'Nomenclature des comptes'!$B$4:$C$646,2))</f>
        <v/>
      </c>
      <c r="E1552" s="73"/>
      <c r="F1552" s="30"/>
      <c r="G1552" s="30"/>
      <c r="H1552" s="136"/>
    </row>
    <row r="1553" spans="1:8">
      <c r="A1553" s="24"/>
      <c r="B1553" s="25"/>
      <c r="C1553" s="24"/>
      <c r="D1553" s="1" t="str">
        <f>IF(C1553="","",VLOOKUP(C1553,'Nomenclature des comptes'!$B$4:$C$646,2))</f>
        <v/>
      </c>
      <c r="E1553" s="73"/>
      <c r="F1553" s="30"/>
      <c r="G1553" s="30"/>
      <c r="H1553" s="136"/>
    </row>
    <row r="1554" spans="1:8">
      <c r="A1554" s="24"/>
      <c r="B1554" s="25"/>
      <c r="C1554" s="24"/>
      <c r="D1554" s="1" t="str">
        <f>IF(C1554="","",VLOOKUP(C1554,'Nomenclature des comptes'!$B$4:$C$646,2))</f>
        <v/>
      </c>
      <c r="E1554" s="73"/>
      <c r="F1554" s="30"/>
      <c r="G1554" s="30"/>
      <c r="H1554" s="136"/>
    </row>
    <row r="1555" spans="1:8">
      <c r="A1555" s="24"/>
      <c r="B1555" s="25"/>
      <c r="C1555" s="24"/>
      <c r="D1555" s="1" t="str">
        <f>IF(C1555="","",VLOOKUP(C1555,'Nomenclature des comptes'!$B$4:$C$646,2))</f>
        <v/>
      </c>
      <c r="E1555" s="73"/>
      <c r="F1555" s="30"/>
      <c r="G1555" s="30"/>
      <c r="H1555" s="136"/>
    </row>
    <row r="1556" spans="1:8">
      <c r="A1556" s="24"/>
      <c r="B1556" s="25"/>
      <c r="C1556" s="24"/>
      <c r="D1556" s="1" t="str">
        <f>IF(C1556="","",VLOOKUP(C1556,'Nomenclature des comptes'!$B$4:$C$646,2))</f>
        <v/>
      </c>
      <c r="E1556" s="73"/>
      <c r="F1556" s="30"/>
      <c r="G1556" s="30"/>
      <c r="H1556" s="136"/>
    </row>
    <row r="1557" spans="1:8">
      <c r="A1557" s="24"/>
      <c r="B1557" s="25"/>
      <c r="C1557" s="24"/>
      <c r="D1557" s="1" t="str">
        <f>IF(C1557="","",VLOOKUP(C1557,'Nomenclature des comptes'!$B$4:$C$646,2))</f>
        <v/>
      </c>
      <c r="E1557" s="73"/>
      <c r="F1557" s="30"/>
      <c r="G1557" s="30"/>
      <c r="H1557" s="136"/>
    </row>
    <row r="1558" spans="1:8">
      <c r="A1558" s="24"/>
      <c r="B1558" s="25"/>
      <c r="C1558" s="24"/>
      <c r="D1558" s="1" t="str">
        <f>IF(C1558="","",VLOOKUP(C1558,'Nomenclature des comptes'!$B$4:$C$646,2))</f>
        <v/>
      </c>
      <c r="E1558" s="73"/>
      <c r="F1558" s="30"/>
      <c r="G1558" s="30"/>
      <c r="H1558" s="136"/>
    </row>
    <row r="1559" spans="1:8">
      <c r="A1559" s="24"/>
      <c r="B1559" s="25"/>
      <c r="C1559" s="24"/>
      <c r="D1559" s="1" t="str">
        <f>IF(C1559="","",VLOOKUP(C1559,'Nomenclature des comptes'!$B$4:$C$646,2))</f>
        <v/>
      </c>
      <c r="E1559" s="73"/>
      <c r="F1559" s="30"/>
      <c r="G1559" s="30"/>
      <c r="H1559" s="136"/>
    </row>
    <row r="1560" spans="1:8">
      <c r="A1560" s="24"/>
      <c r="B1560" s="25"/>
      <c r="C1560" s="24"/>
      <c r="D1560" s="1" t="str">
        <f>IF(C1560="","",VLOOKUP(C1560,'Nomenclature des comptes'!$B$4:$C$646,2))</f>
        <v/>
      </c>
      <c r="E1560" s="73"/>
      <c r="F1560" s="30"/>
      <c r="G1560" s="30"/>
      <c r="H1560" s="136"/>
    </row>
    <row r="1561" spans="1:8">
      <c r="A1561" s="24"/>
      <c r="B1561" s="25"/>
      <c r="C1561" s="24"/>
      <c r="D1561" s="1" t="str">
        <f>IF(C1561="","",VLOOKUP(C1561,'Nomenclature des comptes'!$B$4:$C$646,2))</f>
        <v/>
      </c>
      <c r="E1561" s="73"/>
      <c r="F1561" s="30"/>
      <c r="G1561" s="30"/>
      <c r="H1561" s="136"/>
    </row>
    <row r="1562" spans="1:8">
      <c r="A1562" s="24"/>
      <c r="B1562" s="25"/>
      <c r="C1562" s="24"/>
      <c r="D1562" s="1" t="str">
        <f>IF(C1562="","",VLOOKUP(C1562,'Nomenclature des comptes'!$B$4:$C$646,2))</f>
        <v/>
      </c>
      <c r="E1562" s="73"/>
      <c r="F1562" s="30"/>
      <c r="G1562" s="30"/>
      <c r="H1562" s="136"/>
    </row>
    <row r="1563" spans="1:8">
      <c r="A1563" s="24"/>
      <c r="B1563" s="25"/>
      <c r="C1563" s="24"/>
      <c r="D1563" s="1" t="str">
        <f>IF(C1563="","",VLOOKUP(C1563,'Nomenclature des comptes'!$B$4:$C$646,2))</f>
        <v/>
      </c>
      <c r="E1563" s="73"/>
      <c r="F1563" s="30"/>
      <c r="G1563" s="30"/>
      <c r="H1563" s="136"/>
    </row>
    <row r="1564" spans="1:8">
      <c r="A1564" s="24"/>
      <c r="B1564" s="25"/>
      <c r="C1564" s="24"/>
      <c r="D1564" s="1" t="str">
        <f>IF(C1564="","",VLOOKUP(C1564,'Nomenclature des comptes'!$B$4:$C$646,2))</f>
        <v/>
      </c>
      <c r="E1564" s="73"/>
      <c r="F1564" s="30"/>
      <c r="G1564" s="30"/>
      <c r="H1564" s="136"/>
    </row>
    <row r="1565" spans="1:8">
      <c r="A1565" s="24"/>
      <c r="B1565" s="25"/>
      <c r="C1565" s="24"/>
      <c r="D1565" s="1" t="str">
        <f>IF(C1565="","",VLOOKUP(C1565,'Nomenclature des comptes'!$B$4:$C$646,2))</f>
        <v/>
      </c>
      <c r="E1565" s="73"/>
      <c r="F1565" s="30"/>
      <c r="G1565" s="30"/>
      <c r="H1565" s="136"/>
    </row>
    <row r="1566" spans="1:8">
      <c r="A1566" s="24"/>
      <c r="B1566" s="25"/>
      <c r="C1566" s="24"/>
      <c r="D1566" s="1" t="str">
        <f>IF(C1566="","",VLOOKUP(C1566,'Nomenclature des comptes'!$B$4:$C$646,2))</f>
        <v/>
      </c>
      <c r="E1566" s="73"/>
      <c r="F1566" s="30"/>
      <c r="G1566" s="30"/>
      <c r="H1566" s="136"/>
    </row>
    <row r="1567" spans="1:8">
      <c r="A1567" s="24"/>
      <c r="B1567" s="25"/>
      <c r="C1567" s="24"/>
      <c r="D1567" s="1" t="str">
        <f>IF(C1567="","",VLOOKUP(C1567,'Nomenclature des comptes'!$B$4:$C$646,2))</f>
        <v/>
      </c>
      <c r="E1567" s="73"/>
      <c r="F1567" s="30"/>
      <c r="G1567" s="30"/>
      <c r="H1567" s="136"/>
    </row>
    <row r="1568" spans="1:8">
      <c r="A1568" s="24"/>
      <c r="B1568" s="25"/>
      <c r="C1568" s="24"/>
      <c r="D1568" s="1" t="str">
        <f>IF(C1568="","",VLOOKUP(C1568,'Nomenclature des comptes'!$B$4:$C$646,2))</f>
        <v/>
      </c>
      <c r="E1568" s="73"/>
      <c r="F1568" s="30"/>
      <c r="G1568" s="30"/>
      <c r="H1568" s="136"/>
    </row>
    <row r="1569" spans="1:8">
      <c r="A1569" s="24"/>
      <c r="B1569" s="25"/>
      <c r="C1569" s="24"/>
      <c r="D1569" s="1" t="str">
        <f>IF(C1569="","",VLOOKUP(C1569,'Nomenclature des comptes'!$B$4:$C$646,2))</f>
        <v/>
      </c>
      <c r="E1569" s="73"/>
      <c r="F1569" s="30"/>
      <c r="G1569" s="30"/>
      <c r="H1569" s="136"/>
    </row>
    <row r="1570" spans="1:8">
      <c r="A1570" s="24"/>
      <c r="B1570" s="25"/>
      <c r="C1570" s="24"/>
      <c r="D1570" s="1" t="str">
        <f>IF(C1570="","",VLOOKUP(C1570,'Nomenclature des comptes'!$B$4:$C$646,2))</f>
        <v/>
      </c>
      <c r="E1570" s="73"/>
      <c r="F1570" s="30"/>
      <c r="G1570" s="30"/>
      <c r="H1570" s="136"/>
    </row>
    <row r="1571" spans="1:8">
      <c r="A1571" s="24"/>
      <c r="B1571" s="25"/>
      <c r="C1571" s="24"/>
      <c r="D1571" s="1" t="str">
        <f>IF(C1571="","",VLOOKUP(C1571,'Nomenclature des comptes'!$B$4:$C$646,2))</f>
        <v/>
      </c>
      <c r="E1571" s="73"/>
      <c r="F1571" s="30"/>
      <c r="G1571" s="30"/>
      <c r="H1571" s="136"/>
    </row>
    <row r="1572" spans="1:8">
      <c r="A1572" s="24"/>
      <c r="B1572" s="25"/>
      <c r="C1572" s="24"/>
      <c r="D1572" s="1" t="str">
        <f>IF(C1572="","",VLOOKUP(C1572,'Nomenclature des comptes'!$B$4:$C$646,2))</f>
        <v/>
      </c>
      <c r="E1572" s="73"/>
      <c r="F1572" s="30"/>
      <c r="G1572" s="30"/>
      <c r="H1572" s="136"/>
    </row>
    <row r="1573" spans="1:8">
      <c r="A1573" s="24"/>
      <c r="B1573" s="25"/>
      <c r="C1573" s="24"/>
      <c r="D1573" s="1" t="str">
        <f>IF(C1573="","",VLOOKUP(C1573,'Nomenclature des comptes'!$B$4:$C$646,2))</f>
        <v/>
      </c>
      <c r="E1573" s="73"/>
      <c r="F1573" s="30"/>
      <c r="G1573" s="30"/>
      <c r="H1573" s="136"/>
    </row>
    <row r="1574" spans="1:8">
      <c r="A1574" s="24"/>
      <c r="B1574" s="25"/>
      <c r="C1574" s="24"/>
      <c r="D1574" s="1" t="str">
        <f>IF(C1574="","",VLOOKUP(C1574,'Nomenclature des comptes'!$B$4:$C$646,2))</f>
        <v/>
      </c>
      <c r="E1574" s="73"/>
      <c r="F1574" s="30"/>
      <c r="G1574" s="30"/>
      <c r="H1574" s="136"/>
    </row>
    <row r="1575" spans="1:8">
      <c r="A1575" s="24"/>
      <c r="B1575" s="25"/>
      <c r="C1575" s="24"/>
      <c r="D1575" s="1" t="str">
        <f>IF(C1575="","",VLOOKUP(C1575,'Nomenclature des comptes'!$B$4:$C$646,2))</f>
        <v/>
      </c>
      <c r="E1575" s="73"/>
      <c r="F1575" s="30"/>
      <c r="G1575" s="30"/>
      <c r="H1575" s="136"/>
    </row>
    <row r="1576" spans="1:8">
      <c r="A1576" s="24"/>
      <c r="B1576" s="25"/>
      <c r="C1576" s="24"/>
      <c r="D1576" s="1" t="str">
        <f>IF(C1576="","",VLOOKUP(C1576,'Nomenclature des comptes'!$B$4:$C$646,2))</f>
        <v/>
      </c>
      <c r="E1576" s="73"/>
      <c r="F1576" s="30"/>
      <c r="G1576" s="30"/>
      <c r="H1576" s="136"/>
    </row>
    <row r="1577" spans="1:8">
      <c r="A1577" s="24"/>
      <c r="B1577" s="25"/>
      <c r="C1577" s="24"/>
      <c r="D1577" s="1" t="str">
        <f>IF(C1577="","",VLOOKUP(C1577,'Nomenclature des comptes'!$B$4:$C$646,2))</f>
        <v/>
      </c>
      <c r="E1577" s="73"/>
      <c r="F1577" s="30"/>
      <c r="G1577" s="30"/>
      <c r="H1577" s="136"/>
    </row>
    <row r="1578" spans="1:8">
      <c r="A1578" s="24"/>
      <c r="B1578" s="25"/>
      <c r="C1578" s="24"/>
      <c r="D1578" s="1" t="str">
        <f>IF(C1578="","",VLOOKUP(C1578,'Nomenclature des comptes'!$B$4:$C$646,2))</f>
        <v/>
      </c>
      <c r="E1578" s="73"/>
      <c r="F1578" s="30"/>
      <c r="G1578" s="30"/>
      <c r="H1578" s="136"/>
    </row>
    <row r="1579" spans="1:8">
      <c r="A1579" s="24"/>
      <c r="B1579" s="25"/>
      <c r="C1579" s="24"/>
      <c r="D1579" s="1" t="str">
        <f>IF(C1579="","",VLOOKUP(C1579,'Nomenclature des comptes'!$B$4:$C$646,2))</f>
        <v/>
      </c>
      <c r="E1579" s="73"/>
      <c r="F1579" s="30"/>
      <c r="G1579" s="30"/>
      <c r="H1579" s="136"/>
    </row>
    <row r="1580" spans="1:8">
      <c r="A1580" s="24"/>
      <c r="B1580" s="25"/>
      <c r="C1580" s="24"/>
      <c r="D1580" s="1" t="str">
        <f>IF(C1580="","",VLOOKUP(C1580,'Nomenclature des comptes'!$B$4:$C$646,2))</f>
        <v/>
      </c>
      <c r="E1580" s="73"/>
      <c r="F1580" s="30"/>
      <c r="G1580" s="30"/>
      <c r="H1580" s="136"/>
    </row>
    <row r="1581" spans="1:8">
      <c r="A1581" s="24"/>
      <c r="B1581" s="25"/>
      <c r="C1581" s="24"/>
      <c r="D1581" s="1" t="str">
        <f>IF(C1581="","",VLOOKUP(C1581,'Nomenclature des comptes'!$B$4:$C$646,2))</f>
        <v/>
      </c>
      <c r="E1581" s="73"/>
      <c r="F1581" s="30"/>
      <c r="G1581" s="30"/>
      <c r="H1581" s="136"/>
    </row>
    <row r="1582" spans="1:8">
      <c r="A1582" s="24"/>
      <c r="B1582" s="25"/>
      <c r="C1582" s="24"/>
      <c r="D1582" s="1" t="str">
        <f>IF(C1582="","",VLOOKUP(C1582,'Nomenclature des comptes'!$B$4:$C$646,2))</f>
        <v/>
      </c>
      <c r="E1582" s="73"/>
      <c r="F1582" s="30"/>
      <c r="G1582" s="30"/>
      <c r="H1582" s="136"/>
    </row>
    <row r="1583" spans="1:8">
      <c r="A1583" s="24"/>
      <c r="B1583" s="25"/>
      <c r="C1583" s="24"/>
      <c r="D1583" s="1" t="str">
        <f>IF(C1583="","",VLOOKUP(C1583,'Nomenclature des comptes'!$B$4:$C$646,2))</f>
        <v/>
      </c>
      <c r="E1583" s="73"/>
      <c r="F1583" s="30"/>
      <c r="G1583" s="30"/>
      <c r="H1583" s="136"/>
    </row>
    <row r="1584" spans="1:8">
      <c r="A1584" s="24"/>
      <c r="B1584" s="25"/>
      <c r="C1584" s="24"/>
      <c r="D1584" s="1" t="str">
        <f>IF(C1584="","",VLOOKUP(C1584,'Nomenclature des comptes'!$B$4:$C$646,2))</f>
        <v/>
      </c>
      <c r="E1584" s="73"/>
      <c r="F1584" s="30"/>
      <c r="G1584" s="30"/>
      <c r="H1584" s="136"/>
    </row>
    <row r="1585" spans="1:8">
      <c r="A1585" s="24"/>
      <c r="B1585" s="25"/>
      <c r="C1585" s="24"/>
      <c r="D1585" s="1" t="str">
        <f>IF(C1585="","",VLOOKUP(C1585,'Nomenclature des comptes'!$B$4:$C$646,2))</f>
        <v/>
      </c>
      <c r="E1585" s="73"/>
      <c r="F1585" s="30"/>
      <c r="G1585" s="30"/>
      <c r="H1585" s="136"/>
    </row>
    <row r="1586" spans="1:8">
      <c r="A1586" s="24"/>
      <c r="B1586" s="25"/>
      <c r="C1586" s="24"/>
      <c r="D1586" s="1" t="str">
        <f>IF(C1586="","",VLOOKUP(C1586,'Nomenclature des comptes'!$B$4:$C$646,2))</f>
        <v/>
      </c>
      <c r="E1586" s="73"/>
      <c r="F1586" s="30"/>
      <c r="G1586" s="30"/>
      <c r="H1586" s="136"/>
    </row>
    <row r="1587" spans="1:8">
      <c r="A1587" s="24"/>
      <c r="B1587" s="25"/>
      <c r="C1587" s="24"/>
      <c r="D1587" s="1" t="str">
        <f>IF(C1587="","",VLOOKUP(C1587,'Nomenclature des comptes'!$B$4:$C$646,2))</f>
        <v/>
      </c>
      <c r="E1587" s="73"/>
      <c r="F1587" s="30"/>
      <c r="G1587" s="30"/>
      <c r="H1587" s="136"/>
    </row>
    <row r="1588" spans="1:8">
      <c r="A1588" s="24"/>
      <c r="B1588" s="25"/>
      <c r="C1588" s="24"/>
      <c r="D1588" s="1" t="str">
        <f>IF(C1588="","",VLOOKUP(C1588,'Nomenclature des comptes'!$B$4:$C$646,2))</f>
        <v/>
      </c>
      <c r="E1588" s="73"/>
      <c r="F1588" s="30"/>
      <c r="G1588" s="30"/>
      <c r="H1588" s="136"/>
    </row>
    <row r="1589" spans="1:8">
      <c r="A1589" s="24"/>
      <c r="B1589" s="25"/>
      <c r="C1589" s="24"/>
      <c r="D1589" s="1" t="str">
        <f>IF(C1589="","",VLOOKUP(C1589,'Nomenclature des comptes'!$B$4:$C$646,2))</f>
        <v/>
      </c>
      <c r="E1589" s="73"/>
      <c r="F1589" s="30"/>
      <c r="G1589" s="30"/>
      <c r="H1589" s="136"/>
    </row>
    <row r="1590" spans="1:8">
      <c r="A1590" s="24"/>
      <c r="B1590" s="25"/>
      <c r="C1590" s="24"/>
      <c r="D1590" s="1" t="str">
        <f>IF(C1590="","",VLOOKUP(C1590,'Nomenclature des comptes'!$B$4:$C$646,2))</f>
        <v/>
      </c>
      <c r="E1590" s="73"/>
      <c r="F1590" s="30"/>
      <c r="G1590" s="30"/>
      <c r="H1590" s="136"/>
    </row>
    <row r="1591" spans="1:8">
      <c r="A1591" s="24"/>
      <c r="B1591" s="25"/>
      <c r="C1591" s="24"/>
      <c r="D1591" s="1" t="str">
        <f>IF(C1591="","",VLOOKUP(C1591,'Nomenclature des comptes'!$B$4:$C$646,2))</f>
        <v/>
      </c>
      <c r="E1591" s="73"/>
      <c r="F1591" s="30"/>
      <c r="G1591" s="30"/>
      <c r="H1591" s="136"/>
    </row>
    <row r="1592" spans="1:8">
      <c r="A1592" s="24"/>
      <c r="B1592" s="25"/>
      <c r="C1592" s="24"/>
      <c r="D1592" s="1" t="str">
        <f>IF(C1592="","",VLOOKUP(C1592,'Nomenclature des comptes'!$B$4:$C$646,2))</f>
        <v/>
      </c>
      <c r="E1592" s="73"/>
      <c r="F1592" s="30"/>
      <c r="G1592" s="30"/>
      <c r="H1592" s="136"/>
    </row>
    <row r="1593" spans="1:8">
      <c r="A1593" s="24"/>
      <c r="B1593" s="25"/>
      <c r="C1593" s="24"/>
      <c r="D1593" s="1" t="str">
        <f>IF(C1593="","",VLOOKUP(C1593,'Nomenclature des comptes'!$B$4:$C$646,2))</f>
        <v/>
      </c>
      <c r="E1593" s="73"/>
      <c r="F1593" s="30"/>
      <c r="G1593" s="30"/>
      <c r="H1593" s="136"/>
    </row>
    <row r="1594" spans="1:8">
      <c r="A1594" s="24"/>
      <c r="B1594" s="25"/>
      <c r="C1594" s="24"/>
      <c r="D1594" s="1" t="str">
        <f>IF(C1594="","",VLOOKUP(C1594,'Nomenclature des comptes'!$B$4:$C$646,2))</f>
        <v/>
      </c>
      <c r="E1594" s="73"/>
      <c r="F1594" s="30"/>
      <c r="G1594" s="30"/>
      <c r="H1594" s="136"/>
    </row>
    <row r="1595" spans="1:8">
      <c r="A1595" s="24"/>
      <c r="B1595" s="25"/>
      <c r="C1595" s="24"/>
      <c r="D1595" s="1" t="str">
        <f>IF(C1595="","",VLOOKUP(C1595,'Nomenclature des comptes'!$B$4:$C$646,2))</f>
        <v/>
      </c>
      <c r="E1595" s="73"/>
      <c r="F1595" s="30"/>
      <c r="G1595" s="30"/>
      <c r="H1595" s="136"/>
    </row>
    <row r="1596" spans="1:8">
      <c r="A1596" s="24"/>
      <c r="B1596" s="25"/>
      <c r="C1596" s="24"/>
      <c r="D1596" s="1" t="str">
        <f>IF(C1596="","",VLOOKUP(C1596,'Nomenclature des comptes'!$B$4:$C$646,2))</f>
        <v/>
      </c>
      <c r="E1596" s="73"/>
      <c r="F1596" s="30"/>
      <c r="G1596" s="30"/>
      <c r="H1596" s="136"/>
    </row>
    <row r="1597" spans="1:8">
      <c r="A1597" s="24"/>
      <c r="B1597" s="25"/>
      <c r="C1597" s="24"/>
      <c r="D1597" s="1" t="str">
        <f>IF(C1597="","",VLOOKUP(C1597,'Nomenclature des comptes'!$B$4:$C$646,2))</f>
        <v/>
      </c>
      <c r="E1597" s="73"/>
      <c r="F1597" s="30"/>
      <c r="G1597" s="30"/>
      <c r="H1597" s="136"/>
    </row>
    <row r="1598" spans="1:8">
      <c r="A1598" s="24"/>
      <c r="B1598" s="25"/>
      <c r="C1598" s="24"/>
      <c r="D1598" s="1" t="str">
        <f>IF(C1598="","",VLOOKUP(C1598,'Nomenclature des comptes'!$B$4:$C$646,2))</f>
        <v/>
      </c>
      <c r="E1598" s="73"/>
      <c r="F1598" s="30"/>
      <c r="G1598" s="30"/>
      <c r="H1598" s="136"/>
    </row>
    <row r="1599" spans="1:8">
      <c r="A1599" s="24"/>
      <c r="B1599" s="25"/>
      <c r="C1599" s="24"/>
      <c r="D1599" s="1" t="str">
        <f>IF(C1599="","",VLOOKUP(C1599,'Nomenclature des comptes'!$B$4:$C$646,2))</f>
        <v/>
      </c>
      <c r="E1599" s="73"/>
      <c r="F1599" s="30"/>
      <c r="G1599" s="30"/>
      <c r="H1599" s="136"/>
    </row>
    <row r="1600" spans="1:8">
      <c r="A1600" s="24"/>
      <c r="B1600" s="25"/>
      <c r="C1600" s="24"/>
      <c r="D1600" s="1" t="str">
        <f>IF(C1600="","",VLOOKUP(C1600,'Nomenclature des comptes'!$B$4:$C$646,2))</f>
        <v/>
      </c>
      <c r="E1600" s="73"/>
      <c r="F1600" s="30"/>
      <c r="G1600" s="30"/>
      <c r="H1600" s="136"/>
    </row>
    <row r="1601" spans="1:8">
      <c r="A1601" s="24"/>
      <c r="B1601" s="25"/>
      <c r="C1601" s="24"/>
      <c r="D1601" s="1" t="str">
        <f>IF(C1601="","",VLOOKUP(C1601,'Nomenclature des comptes'!$B$4:$C$646,2))</f>
        <v/>
      </c>
      <c r="E1601" s="73"/>
      <c r="F1601" s="30"/>
      <c r="G1601" s="30"/>
      <c r="H1601" s="136"/>
    </row>
    <row r="1602" spans="1:8">
      <c r="A1602" s="24"/>
      <c r="B1602" s="25"/>
      <c r="C1602" s="24"/>
      <c r="D1602" s="1" t="str">
        <f>IF(C1602="","",VLOOKUP(C1602,'Nomenclature des comptes'!$B$4:$C$646,2))</f>
        <v/>
      </c>
      <c r="E1602" s="73"/>
      <c r="F1602" s="30"/>
      <c r="G1602" s="30"/>
      <c r="H1602" s="136"/>
    </row>
    <row r="1603" spans="1:8">
      <c r="A1603" s="24"/>
      <c r="B1603" s="25"/>
      <c r="C1603" s="24"/>
      <c r="D1603" s="1" t="str">
        <f>IF(C1603="","",VLOOKUP(C1603,'Nomenclature des comptes'!$B$4:$C$646,2))</f>
        <v/>
      </c>
      <c r="E1603" s="73"/>
      <c r="F1603" s="30"/>
      <c r="G1603" s="30"/>
      <c r="H1603" s="136"/>
    </row>
    <row r="1604" spans="1:8">
      <c r="A1604" s="24"/>
      <c r="B1604" s="25"/>
      <c r="C1604" s="24"/>
      <c r="D1604" s="1" t="str">
        <f>IF(C1604="","",VLOOKUP(C1604,'Nomenclature des comptes'!$B$4:$C$646,2))</f>
        <v/>
      </c>
      <c r="E1604" s="73"/>
      <c r="F1604" s="30"/>
      <c r="G1604" s="30"/>
      <c r="H1604" s="136"/>
    </row>
    <row r="1605" spans="1:8">
      <c r="A1605" s="24"/>
      <c r="B1605" s="25"/>
      <c r="C1605" s="24"/>
      <c r="D1605" s="1" t="str">
        <f>IF(C1605="","",VLOOKUP(C1605,'Nomenclature des comptes'!$B$4:$C$646,2))</f>
        <v/>
      </c>
      <c r="E1605" s="73"/>
      <c r="F1605" s="30"/>
      <c r="G1605" s="30"/>
      <c r="H1605" s="136"/>
    </row>
    <row r="1606" spans="1:8">
      <c r="A1606" s="24"/>
      <c r="B1606" s="25"/>
      <c r="C1606" s="24"/>
      <c r="D1606" s="1" t="str">
        <f>IF(C1606="","",VLOOKUP(C1606,'Nomenclature des comptes'!$B$4:$C$646,2))</f>
        <v/>
      </c>
      <c r="E1606" s="73"/>
      <c r="F1606" s="30"/>
      <c r="G1606" s="30"/>
      <c r="H1606" s="136"/>
    </row>
    <row r="1607" spans="1:8">
      <c r="A1607" s="24"/>
      <c r="B1607" s="25"/>
      <c r="C1607" s="24"/>
      <c r="D1607" s="1" t="str">
        <f>IF(C1607="","",VLOOKUP(C1607,'Nomenclature des comptes'!$B$4:$C$646,2))</f>
        <v/>
      </c>
      <c r="E1607" s="73"/>
      <c r="F1607" s="30"/>
      <c r="G1607" s="30"/>
      <c r="H1607" s="136"/>
    </row>
    <row r="1608" spans="1:8">
      <c r="A1608" s="24"/>
      <c r="B1608" s="25"/>
      <c r="C1608" s="24"/>
      <c r="D1608" s="1" t="str">
        <f>IF(C1608="","",VLOOKUP(C1608,'Nomenclature des comptes'!$B$4:$C$646,2))</f>
        <v/>
      </c>
      <c r="E1608" s="73"/>
      <c r="F1608" s="30"/>
      <c r="G1608" s="30"/>
      <c r="H1608" s="136"/>
    </row>
    <row r="1609" spans="1:8">
      <c r="A1609" s="24"/>
      <c r="B1609" s="25"/>
      <c r="C1609" s="24"/>
      <c r="D1609" s="1" t="str">
        <f>IF(C1609="","",VLOOKUP(C1609,'Nomenclature des comptes'!$B$4:$C$646,2))</f>
        <v/>
      </c>
      <c r="E1609" s="73"/>
      <c r="F1609" s="30"/>
      <c r="G1609" s="30"/>
      <c r="H1609" s="136"/>
    </row>
    <row r="1610" spans="1:8">
      <c r="A1610" s="24"/>
      <c r="B1610" s="25"/>
      <c r="C1610" s="24"/>
      <c r="D1610" s="1" t="str">
        <f>IF(C1610="","",VLOOKUP(C1610,'Nomenclature des comptes'!$B$4:$C$646,2))</f>
        <v/>
      </c>
      <c r="E1610" s="73"/>
      <c r="F1610" s="30"/>
      <c r="G1610" s="30"/>
      <c r="H1610" s="136"/>
    </row>
    <row r="1611" spans="1:8">
      <c r="A1611" s="24"/>
      <c r="B1611" s="25"/>
      <c r="C1611" s="24"/>
      <c r="D1611" s="1" t="str">
        <f>IF(C1611="","",VLOOKUP(C1611,'Nomenclature des comptes'!$B$4:$C$646,2))</f>
        <v/>
      </c>
      <c r="E1611" s="73"/>
      <c r="F1611" s="30"/>
      <c r="G1611" s="30"/>
      <c r="H1611" s="136"/>
    </row>
    <row r="1612" spans="1:8">
      <c r="A1612" s="24"/>
      <c r="B1612" s="25"/>
      <c r="C1612" s="24"/>
      <c r="D1612" s="1" t="str">
        <f>IF(C1612="","",VLOOKUP(C1612,'Nomenclature des comptes'!$B$4:$C$646,2))</f>
        <v/>
      </c>
      <c r="E1612" s="73"/>
      <c r="F1612" s="30"/>
      <c r="G1612" s="30"/>
      <c r="H1612" s="136"/>
    </row>
    <row r="1613" spans="1:8">
      <c r="A1613" s="24"/>
      <c r="B1613" s="25"/>
      <c r="C1613" s="24"/>
      <c r="D1613" s="1" t="str">
        <f>IF(C1613="","",VLOOKUP(C1613,'Nomenclature des comptes'!$B$4:$C$646,2))</f>
        <v/>
      </c>
      <c r="E1613" s="73"/>
      <c r="F1613" s="30"/>
      <c r="G1613" s="30"/>
      <c r="H1613" s="136"/>
    </row>
    <row r="1614" spans="1:8">
      <c r="A1614" s="24"/>
      <c r="B1614" s="25"/>
      <c r="C1614" s="24"/>
      <c r="D1614" s="1" t="str">
        <f>IF(C1614="","",VLOOKUP(C1614,'Nomenclature des comptes'!$B$4:$C$646,2))</f>
        <v/>
      </c>
      <c r="E1614" s="73"/>
      <c r="F1614" s="30"/>
      <c r="G1614" s="30"/>
      <c r="H1614" s="136"/>
    </row>
    <row r="1615" spans="1:8">
      <c r="A1615" s="24"/>
      <c r="B1615" s="25"/>
      <c r="C1615" s="24"/>
      <c r="D1615" s="1" t="str">
        <f>IF(C1615="","",VLOOKUP(C1615,'Nomenclature des comptes'!$B$4:$C$646,2))</f>
        <v/>
      </c>
      <c r="E1615" s="73"/>
      <c r="F1615" s="30"/>
      <c r="G1615" s="30"/>
      <c r="H1615" s="136"/>
    </row>
    <row r="1616" spans="1:8">
      <c r="A1616" s="24"/>
      <c r="B1616" s="25"/>
      <c r="C1616" s="24"/>
      <c r="D1616" s="1" t="str">
        <f>IF(C1616="","",VLOOKUP(C1616,'Nomenclature des comptes'!$B$4:$C$646,2))</f>
        <v/>
      </c>
      <c r="E1616" s="73"/>
      <c r="F1616" s="30"/>
      <c r="G1616" s="30"/>
      <c r="H1616" s="136"/>
    </row>
    <row r="1617" spans="1:8">
      <c r="A1617" s="24"/>
      <c r="B1617" s="25"/>
      <c r="C1617" s="24"/>
      <c r="D1617" s="1" t="str">
        <f>IF(C1617="","",VLOOKUP(C1617,'Nomenclature des comptes'!$B$4:$C$646,2))</f>
        <v/>
      </c>
      <c r="E1617" s="73"/>
      <c r="F1617" s="30"/>
      <c r="G1617" s="30"/>
      <c r="H1617" s="136"/>
    </row>
    <row r="1618" spans="1:8">
      <c r="A1618" s="24"/>
      <c r="B1618" s="25"/>
      <c r="C1618" s="24"/>
      <c r="D1618" s="1" t="str">
        <f>IF(C1618="","",VLOOKUP(C1618,'Nomenclature des comptes'!$B$4:$C$646,2))</f>
        <v/>
      </c>
      <c r="E1618" s="73"/>
      <c r="F1618" s="30"/>
      <c r="G1618" s="30"/>
      <c r="H1618" s="136"/>
    </row>
    <row r="1619" spans="1:8">
      <c r="A1619" s="24"/>
      <c r="B1619" s="25"/>
      <c r="C1619" s="24"/>
      <c r="D1619" s="1" t="str">
        <f>IF(C1619="","",VLOOKUP(C1619,'Nomenclature des comptes'!$B$4:$C$646,2))</f>
        <v/>
      </c>
      <c r="E1619" s="73"/>
      <c r="F1619" s="30"/>
      <c r="G1619" s="30"/>
      <c r="H1619" s="136"/>
    </row>
    <row r="1620" spans="1:8">
      <c r="A1620" s="24"/>
      <c r="B1620" s="25"/>
      <c r="C1620" s="24"/>
      <c r="D1620" s="1" t="str">
        <f>IF(C1620="","",VLOOKUP(C1620,'Nomenclature des comptes'!$B$4:$C$646,2))</f>
        <v/>
      </c>
      <c r="E1620" s="73"/>
      <c r="F1620" s="30"/>
      <c r="G1620" s="30"/>
      <c r="H1620" s="136"/>
    </row>
    <row r="1621" spans="1:8">
      <c r="A1621" s="24"/>
      <c r="B1621" s="25"/>
      <c r="C1621" s="24"/>
      <c r="D1621" s="1" t="str">
        <f>IF(C1621="","",VLOOKUP(C1621,'Nomenclature des comptes'!$B$4:$C$646,2))</f>
        <v/>
      </c>
      <c r="E1621" s="73"/>
      <c r="F1621" s="30"/>
      <c r="G1621" s="30"/>
      <c r="H1621" s="136"/>
    </row>
    <row r="1622" spans="1:8">
      <c r="A1622" s="24"/>
      <c r="B1622" s="25"/>
      <c r="C1622" s="24"/>
      <c r="D1622" s="1" t="str">
        <f>IF(C1622="","",VLOOKUP(C1622,'Nomenclature des comptes'!$B$4:$C$646,2))</f>
        <v/>
      </c>
      <c r="E1622" s="73"/>
      <c r="F1622" s="30"/>
      <c r="G1622" s="30"/>
      <c r="H1622" s="136"/>
    </row>
    <row r="1623" spans="1:8">
      <c r="A1623" s="24"/>
      <c r="B1623" s="25"/>
      <c r="C1623" s="24"/>
      <c r="D1623" s="1" t="str">
        <f>IF(C1623="","",VLOOKUP(C1623,'Nomenclature des comptes'!$B$4:$C$646,2))</f>
        <v/>
      </c>
      <c r="E1623" s="73"/>
      <c r="F1623" s="30"/>
      <c r="G1623" s="30"/>
      <c r="H1623" s="136"/>
    </row>
    <row r="1624" spans="1:8">
      <c r="A1624" s="24"/>
      <c r="B1624" s="25"/>
      <c r="C1624" s="24"/>
      <c r="D1624" s="1" t="str">
        <f>IF(C1624="","",VLOOKUP(C1624,'Nomenclature des comptes'!$B$4:$C$646,2))</f>
        <v/>
      </c>
      <c r="E1624" s="73"/>
      <c r="F1624" s="30"/>
      <c r="G1624" s="30"/>
      <c r="H1624" s="136"/>
    </row>
    <row r="1625" spans="1:8">
      <c r="A1625" s="24"/>
      <c r="B1625" s="25"/>
      <c r="C1625" s="24"/>
      <c r="D1625" s="1" t="str">
        <f>IF(C1625="","",VLOOKUP(C1625,'Nomenclature des comptes'!$B$4:$C$646,2))</f>
        <v/>
      </c>
      <c r="E1625" s="73"/>
      <c r="F1625" s="30"/>
      <c r="G1625" s="30"/>
      <c r="H1625" s="136"/>
    </row>
    <row r="1626" spans="1:8">
      <c r="A1626" s="24"/>
      <c r="B1626" s="25"/>
      <c r="C1626" s="24"/>
      <c r="D1626" s="1" t="str">
        <f>IF(C1626="","",VLOOKUP(C1626,'Nomenclature des comptes'!$B$4:$C$646,2))</f>
        <v/>
      </c>
      <c r="E1626" s="73"/>
      <c r="F1626" s="30"/>
      <c r="G1626" s="30"/>
      <c r="H1626" s="136"/>
    </row>
    <row r="1627" spans="1:8">
      <c r="A1627" s="24"/>
      <c r="B1627" s="25"/>
      <c r="C1627" s="24"/>
      <c r="D1627" s="1" t="str">
        <f>IF(C1627="","",VLOOKUP(C1627,'Nomenclature des comptes'!$B$4:$C$646,2))</f>
        <v/>
      </c>
      <c r="E1627" s="73"/>
      <c r="F1627" s="30"/>
      <c r="G1627" s="30"/>
      <c r="H1627" s="136"/>
    </row>
    <row r="1628" spans="1:8">
      <c r="A1628" s="24"/>
      <c r="B1628" s="25"/>
      <c r="C1628" s="24"/>
      <c r="D1628" s="1" t="str">
        <f>IF(C1628="","",VLOOKUP(C1628,'Nomenclature des comptes'!$B$4:$C$646,2))</f>
        <v/>
      </c>
      <c r="E1628" s="73"/>
      <c r="F1628" s="30"/>
      <c r="G1628" s="30"/>
      <c r="H1628" s="136"/>
    </row>
    <row r="1629" spans="1:8">
      <c r="A1629" s="24"/>
      <c r="B1629" s="25"/>
      <c r="C1629" s="24"/>
      <c r="D1629" s="1" t="str">
        <f>IF(C1629="","",VLOOKUP(C1629,'Nomenclature des comptes'!$B$4:$C$646,2))</f>
        <v/>
      </c>
      <c r="E1629" s="73"/>
      <c r="F1629" s="30"/>
      <c r="G1629" s="30"/>
      <c r="H1629" s="136"/>
    </row>
    <row r="1630" spans="1:8">
      <c r="A1630" s="24"/>
      <c r="B1630" s="25"/>
      <c r="C1630" s="24"/>
      <c r="D1630" s="1" t="str">
        <f>IF(C1630="","",VLOOKUP(C1630,'Nomenclature des comptes'!$B$4:$C$646,2))</f>
        <v/>
      </c>
      <c r="E1630" s="73"/>
      <c r="F1630" s="30"/>
      <c r="G1630" s="30"/>
      <c r="H1630" s="136"/>
    </row>
    <row r="1631" spans="1:8">
      <c r="A1631" s="24"/>
      <c r="B1631" s="25"/>
      <c r="C1631" s="24"/>
      <c r="D1631" s="1" t="str">
        <f>IF(C1631="","",VLOOKUP(C1631,'Nomenclature des comptes'!$B$4:$C$646,2))</f>
        <v/>
      </c>
      <c r="E1631" s="73"/>
      <c r="F1631" s="30"/>
      <c r="G1631" s="30"/>
      <c r="H1631" s="136"/>
    </row>
    <row r="1632" spans="1:8">
      <c r="A1632" s="24"/>
      <c r="B1632" s="25"/>
      <c r="C1632" s="24"/>
      <c r="D1632" s="1" t="str">
        <f>IF(C1632="","",VLOOKUP(C1632,'Nomenclature des comptes'!$B$4:$C$646,2))</f>
        <v/>
      </c>
      <c r="E1632" s="73"/>
      <c r="F1632" s="30"/>
      <c r="G1632" s="30"/>
      <c r="H1632" s="136"/>
    </row>
    <row r="1633" spans="1:8">
      <c r="A1633" s="24"/>
      <c r="B1633" s="25"/>
      <c r="C1633" s="24"/>
      <c r="D1633" s="1" t="str">
        <f>IF(C1633="","",VLOOKUP(C1633,'Nomenclature des comptes'!$B$4:$C$646,2))</f>
        <v/>
      </c>
      <c r="E1633" s="73"/>
      <c r="F1633" s="30"/>
      <c r="G1633" s="30"/>
      <c r="H1633" s="136"/>
    </row>
    <row r="1634" spans="1:8">
      <c r="A1634" s="24"/>
      <c r="B1634" s="25"/>
      <c r="C1634" s="24"/>
      <c r="D1634" s="1" t="str">
        <f>IF(C1634="","",VLOOKUP(C1634,'Nomenclature des comptes'!$B$4:$C$646,2))</f>
        <v/>
      </c>
      <c r="E1634" s="73"/>
      <c r="F1634" s="30"/>
      <c r="G1634" s="30"/>
      <c r="H1634" s="136"/>
    </row>
    <row r="1635" spans="1:8">
      <c r="A1635" s="24"/>
      <c r="B1635" s="25"/>
      <c r="C1635" s="24"/>
      <c r="D1635" s="1" t="str">
        <f>IF(C1635="","",VLOOKUP(C1635,'Nomenclature des comptes'!$B$4:$C$646,2))</f>
        <v/>
      </c>
      <c r="E1635" s="73"/>
      <c r="F1635" s="30"/>
      <c r="G1635" s="30"/>
      <c r="H1635" s="136"/>
    </row>
    <row r="1636" spans="1:8">
      <c r="A1636" s="24"/>
      <c r="B1636" s="25"/>
      <c r="C1636" s="24"/>
      <c r="D1636" s="1" t="str">
        <f>IF(C1636="","",VLOOKUP(C1636,'Nomenclature des comptes'!$B$4:$C$646,2))</f>
        <v/>
      </c>
      <c r="E1636" s="73"/>
      <c r="F1636" s="30"/>
      <c r="G1636" s="30"/>
      <c r="H1636" s="136"/>
    </row>
    <row r="1637" spans="1:8">
      <c r="A1637" s="24"/>
      <c r="B1637" s="25"/>
      <c r="C1637" s="24"/>
      <c r="D1637" s="1" t="str">
        <f>IF(C1637="","",VLOOKUP(C1637,'Nomenclature des comptes'!$B$4:$C$646,2))</f>
        <v/>
      </c>
      <c r="E1637" s="73"/>
      <c r="F1637" s="30"/>
      <c r="G1637" s="30"/>
      <c r="H1637" s="136"/>
    </row>
    <row r="1638" spans="1:8">
      <c r="A1638" s="24"/>
      <c r="B1638" s="25"/>
      <c r="C1638" s="24"/>
      <c r="D1638" s="1" t="str">
        <f>IF(C1638="","",VLOOKUP(C1638,'Nomenclature des comptes'!$B$4:$C$646,2))</f>
        <v/>
      </c>
      <c r="E1638" s="73"/>
      <c r="F1638" s="30"/>
      <c r="G1638" s="30"/>
      <c r="H1638" s="136"/>
    </row>
    <row r="1639" spans="1:8">
      <c r="A1639" s="24"/>
      <c r="B1639" s="25"/>
      <c r="C1639" s="24"/>
      <c r="D1639" s="1" t="str">
        <f>IF(C1639="","",VLOOKUP(C1639,'Nomenclature des comptes'!$B$4:$C$646,2))</f>
        <v/>
      </c>
      <c r="E1639" s="73"/>
      <c r="F1639" s="30"/>
      <c r="G1639" s="30"/>
      <c r="H1639" s="136"/>
    </row>
    <row r="1640" spans="1:8">
      <c r="A1640" s="24"/>
      <c r="B1640" s="25"/>
      <c r="C1640" s="24"/>
      <c r="D1640" s="1" t="str">
        <f>IF(C1640="","",VLOOKUP(C1640,'Nomenclature des comptes'!$B$4:$C$646,2))</f>
        <v/>
      </c>
      <c r="E1640" s="73"/>
      <c r="F1640" s="30"/>
      <c r="G1640" s="30"/>
      <c r="H1640" s="136"/>
    </row>
    <row r="1641" spans="1:8">
      <c r="A1641" s="24"/>
      <c r="B1641" s="25"/>
      <c r="C1641" s="24"/>
      <c r="D1641" s="1" t="str">
        <f>IF(C1641="","",VLOOKUP(C1641,'Nomenclature des comptes'!$B$4:$C$646,2))</f>
        <v/>
      </c>
      <c r="E1641" s="73"/>
      <c r="F1641" s="30"/>
      <c r="G1641" s="30"/>
      <c r="H1641" s="136"/>
    </row>
    <row r="1642" spans="1:8">
      <c r="A1642" s="24"/>
      <c r="B1642" s="25"/>
      <c r="C1642" s="24"/>
      <c r="D1642" s="1" t="str">
        <f>IF(C1642="","",VLOOKUP(C1642,'Nomenclature des comptes'!$B$4:$C$646,2))</f>
        <v/>
      </c>
      <c r="E1642" s="73"/>
      <c r="F1642" s="30"/>
      <c r="G1642" s="30"/>
      <c r="H1642" s="136"/>
    </row>
    <row r="1643" spans="1:8">
      <c r="A1643" s="24"/>
      <c r="B1643" s="25"/>
      <c r="C1643" s="24"/>
      <c r="D1643" s="1" t="str">
        <f>IF(C1643="","",VLOOKUP(C1643,'Nomenclature des comptes'!$B$4:$C$646,2))</f>
        <v/>
      </c>
      <c r="E1643" s="73"/>
      <c r="F1643" s="30"/>
      <c r="G1643" s="30"/>
      <c r="H1643" s="136"/>
    </row>
    <row r="1644" spans="1:8">
      <c r="A1644" s="24"/>
      <c r="B1644" s="25"/>
      <c r="C1644" s="24"/>
      <c r="D1644" s="1" t="str">
        <f>IF(C1644="","",VLOOKUP(C1644,'Nomenclature des comptes'!$B$4:$C$646,2))</f>
        <v/>
      </c>
      <c r="E1644" s="73"/>
      <c r="F1644" s="30"/>
      <c r="G1644" s="30"/>
      <c r="H1644" s="136"/>
    </row>
    <row r="1645" spans="1:8">
      <c r="A1645" s="24"/>
      <c r="B1645" s="25"/>
      <c r="C1645" s="24"/>
      <c r="D1645" s="1" t="str">
        <f>IF(C1645="","",VLOOKUP(C1645,'Nomenclature des comptes'!$B$4:$C$646,2))</f>
        <v/>
      </c>
      <c r="E1645" s="73"/>
      <c r="F1645" s="30"/>
      <c r="G1645" s="30"/>
      <c r="H1645" s="136"/>
    </row>
    <row r="1646" spans="1:8">
      <c r="A1646" s="24"/>
      <c r="B1646" s="25"/>
      <c r="C1646" s="24"/>
      <c r="D1646" s="1" t="str">
        <f>IF(C1646="","",VLOOKUP(C1646,'Nomenclature des comptes'!$B$4:$C$646,2))</f>
        <v/>
      </c>
      <c r="E1646" s="73"/>
      <c r="F1646" s="30"/>
      <c r="G1646" s="30"/>
      <c r="H1646" s="136"/>
    </row>
    <row r="1647" spans="1:8">
      <c r="A1647" s="24"/>
      <c r="B1647" s="25"/>
      <c r="C1647" s="24"/>
      <c r="D1647" s="1" t="str">
        <f>IF(C1647="","",VLOOKUP(C1647,'Nomenclature des comptes'!$B$4:$C$646,2))</f>
        <v/>
      </c>
      <c r="E1647" s="73"/>
      <c r="F1647" s="30"/>
      <c r="G1647" s="30"/>
      <c r="H1647" s="136"/>
    </row>
    <row r="1648" spans="1:8">
      <c r="A1648" s="24"/>
      <c r="B1648" s="25"/>
      <c r="C1648" s="24"/>
      <c r="D1648" s="1" t="str">
        <f>IF(C1648="","",VLOOKUP(C1648,'Nomenclature des comptes'!$B$4:$C$646,2))</f>
        <v/>
      </c>
      <c r="E1648" s="73"/>
      <c r="F1648" s="30"/>
      <c r="G1648" s="30"/>
      <c r="H1648" s="136"/>
    </row>
    <row r="1649" spans="1:8">
      <c r="A1649" s="24"/>
      <c r="B1649" s="25"/>
      <c r="C1649" s="24"/>
      <c r="D1649" s="1" t="str">
        <f>IF(C1649="","",VLOOKUP(C1649,'Nomenclature des comptes'!$B$4:$C$646,2))</f>
        <v/>
      </c>
      <c r="E1649" s="73"/>
      <c r="F1649" s="30"/>
      <c r="G1649" s="30"/>
      <c r="H1649" s="136"/>
    </row>
    <row r="1650" spans="1:8">
      <c r="A1650" s="24"/>
      <c r="B1650" s="25"/>
      <c r="C1650" s="24"/>
      <c r="D1650" s="1" t="str">
        <f>IF(C1650="","",VLOOKUP(C1650,'Nomenclature des comptes'!$B$4:$C$646,2))</f>
        <v/>
      </c>
      <c r="E1650" s="73"/>
      <c r="F1650" s="30"/>
      <c r="G1650" s="30"/>
      <c r="H1650" s="136"/>
    </row>
    <row r="1651" spans="1:8">
      <c r="A1651" s="24"/>
      <c r="B1651" s="25"/>
      <c r="C1651" s="24"/>
      <c r="D1651" s="1" t="str">
        <f>IF(C1651="","",VLOOKUP(C1651,'Nomenclature des comptes'!$B$4:$C$646,2))</f>
        <v/>
      </c>
      <c r="E1651" s="73"/>
      <c r="F1651" s="30"/>
      <c r="G1651" s="30"/>
      <c r="H1651" s="136"/>
    </row>
    <row r="1652" spans="1:8">
      <c r="A1652" s="24"/>
      <c r="B1652" s="25"/>
      <c r="C1652" s="24"/>
      <c r="D1652" s="1" t="str">
        <f>IF(C1652="","",VLOOKUP(C1652,'Nomenclature des comptes'!$B$4:$C$646,2))</f>
        <v/>
      </c>
      <c r="E1652" s="73"/>
      <c r="F1652" s="30"/>
      <c r="G1652" s="30"/>
      <c r="H1652" s="136"/>
    </row>
    <row r="1653" spans="1:8">
      <c r="A1653" s="24"/>
      <c r="B1653" s="25"/>
      <c r="C1653" s="24"/>
      <c r="D1653" s="1" t="str">
        <f>IF(C1653="","",VLOOKUP(C1653,'Nomenclature des comptes'!$B$4:$C$646,2))</f>
        <v/>
      </c>
      <c r="E1653" s="73"/>
      <c r="F1653" s="30"/>
      <c r="G1653" s="30"/>
      <c r="H1653" s="136"/>
    </row>
    <row r="1654" spans="1:8">
      <c r="A1654" s="24"/>
      <c r="B1654" s="25"/>
      <c r="C1654" s="24"/>
      <c r="D1654" s="1" t="str">
        <f>IF(C1654="","",VLOOKUP(C1654,'Nomenclature des comptes'!$B$4:$C$646,2))</f>
        <v/>
      </c>
      <c r="E1654" s="73"/>
      <c r="F1654" s="30"/>
      <c r="G1654" s="30"/>
      <c r="H1654" s="136"/>
    </row>
    <row r="1655" spans="1:8">
      <c r="A1655" s="24"/>
      <c r="B1655" s="25"/>
      <c r="C1655" s="24"/>
      <c r="D1655" s="1" t="str">
        <f>IF(C1655="","",VLOOKUP(C1655,'Nomenclature des comptes'!$B$4:$C$646,2))</f>
        <v/>
      </c>
      <c r="E1655" s="73"/>
      <c r="F1655" s="30"/>
      <c r="G1655" s="30"/>
      <c r="H1655" s="136"/>
    </row>
    <row r="1656" spans="1:8">
      <c r="A1656" s="24"/>
      <c r="B1656" s="25"/>
      <c r="C1656" s="24"/>
      <c r="D1656" s="1" t="str">
        <f>IF(C1656="","",VLOOKUP(C1656,'Nomenclature des comptes'!$B$4:$C$646,2))</f>
        <v/>
      </c>
      <c r="E1656" s="73"/>
      <c r="F1656" s="30"/>
      <c r="G1656" s="30"/>
      <c r="H1656" s="136"/>
    </row>
    <row r="1657" spans="1:8">
      <c r="A1657" s="24"/>
      <c r="B1657" s="25"/>
      <c r="C1657" s="24"/>
      <c r="D1657" s="1" t="str">
        <f>IF(C1657="","",VLOOKUP(C1657,'Nomenclature des comptes'!$B$4:$C$646,2))</f>
        <v/>
      </c>
      <c r="E1657" s="73"/>
      <c r="F1657" s="30"/>
      <c r="G1657" s="30"/>
      <c r="H1657" s="136"/>
    </row>
    <row r="1658" spans="1:8">
      <c r="A1658" s="24"/>
      <c r="B1658" s="25"/>
      <c r="C1658" s="24"/>
      <c r="D1658" s="1" t="str">
        <f>IF(C1658="","",VLOOKUP(C1658,'Nomenclature des comptes'!$B$4:$C$646,2))</f>
        <v/>
      </c>
      <c r="E1658" s="73"/>
      <c r="F1658" s="30"/>
      <c r="G1658" s="30"/>
      <c r="H1658" s="136"/>
    </row>
    <row r="1659" spans="1:8">
      <c r="A1659" s="24"/>
      <c r="B1659" s="25"/>
      <c r="C1659" s="24"/>
      <c r="D1659" s="1" t="str">
        <f>IF(C1659="","",VLOOKUP(C1659,'Nomenclature des comptes'!$B$4:$C$646,2))</f>
        <v/>
      </c>
      <c r="E1659" s="73"/>
      <c r="F1659" s="30"/>
      <c r="G1659" s="30"/>
      <c r="H1659" s="136"/>
    </row>
    <row r="1660" spans="1:8">
      <c r="A1660" s="24"/>
      <c r="B1660" s="25"/>
      <c r="C1660" s="24"/>
      <c r="D1660" s="1" t="str">
        <f>IF(C1660="","",VLOOKUP(C1660,'Nomenclature des comptes'!$B$4:$C$646,2))</f>
        <v/>
      </c>
      <c r="E1660" s="73"/>
      <c r="F1660" s="30"/>
      <c r="G1660" s="30"/>
      <c r="H1660" s="136"/>
    </row>
    <row r="1661" spans="1:8">
      <c r="A1661" s="24"/>
      <c r="B1661" s="25"/>
      <c r="C1661" s="24"/>
      <c r="D1661" s="1" t="str">
        <f>IF(C1661="","",VLOOKUP(C1661,'Nomenclature des comptes'!$B$4:$C$646,2))</f>
        <v/>
      </c>
      <c r="E1661" s="73"/>
      <c r="F1661" s="30"/>
      <c r="G1661" s="30"/>
      <c r="H1661" s="136"/>
    </row>
    <row r="1662" spans="1:8">
      <c r="A1662" s="24"/>
      <c r="B1662" s="25"/>
      <c r="C1662" s="24"/>
      <c r="D1662" s="1" t="str">
        <f>IF(C1662="","",VLOOKUP(C1662,'Nomenclature des comptes'!$B$4:$C$646,2))</f>
        <v/>
      </c>
      <c r="E1662" s="73"/>
      <c r="F1662" s="30"/>
      <c r="G1662" s="30"/>
      <c r="H1662" s="136"/>
    </row>
    <row r="1663" spans="1:8">
      <c r="A1663" s="24"/>
      <c r="B1663" s="25"/>
      <c r="C1663" s="24"/>
      <c r="D1663" s="1" t="str">
        <f>IF(C1663="","",VLOOKUP(C1663,'Nomenclature des comptes'!$B$4:$C$646,2))</f>
        <v/>
      </c>
      <c r="E1663" s="73"/>
      <c r="F1663" s="30"/>
      <c r="G1663" s="30"/>
      <c r="H1663" s="136"/>
    </row>
    <row r="1664" spans="1:8">
      <c r="A1664" s="24"/>
      <c r="B1664" s="25"/>
      <c r="C1664" s="24"/>
      <c r="D1664" s="1" t="str">
        <f>IF(C1664="","",VLOOKUP(C1664,'Nomenclature des comptes'!$B$4:$C$646,2))</f>
        <v/>
      </c>
      <c r="E1664" s="73"/>
      <c r="F1664" s="30"/>
      <c r="G1664" s="30"/>
      <c r="H1664" s="136"/>
    </row>
    <row r="1665" spans="1:8">
      <c r="A1665" s="24"/>
      <c r="B1665" s="25"/>
      <c r="C1665" s="24"/>
      <c r="D1665" s="1" t="str">
        <f>IF(C1665="","",VLOOKUP(C1665,'Nomenclature des comptes'!$B$4:$C$646,2))</f>
        <v/>
      </c>
      <c r="E1665" s="73"/>
      <c r="F1665" s="30"/>
      <c r="G1665" s="30"/>
      <c r="H1665" s="136"/>
    </row>
    <row r="1666" spans="1:8">
      <c r="A1666" s="24"/>
      <c r="B1666" s="25"/>
      <c r="C1666" s="24"/>
      <c r="D1666" s="1" t="str">
        <f>IF(C1666="","",VLOOKUP(C1666,'Nomenclature des comptes'!$B$4:$C$646,2))</f>
        <v/>
      </c>
      <c r="E1666" s="73"/>
      <c r="F1666" s="30"/>
      <c r="G1666" s="30"/>
      <c r="H1666" s="136"/>
    </row>
    <row r="1667" spans="1:8">
      <c r="A1667" s="24"/>
      <c r="B1667" s="25"/>
      <c r="C1667" s="24"/>
      <c r="D1667" s="1" t="str">
        <f>IF(C1667="","",VLOOKUP(C1667,'Nomenclature des comptes'!$B$4:$C$646,2))</f>
        <v/>
      </c>
      <c r="E1667" s="73"/>
      <c r="F1667" s="30"/>
      <c r="G1667" s="30"/>
      <c r="H1667" s="136"/>
    </row>
    <row r="1668" spans="1:8">
      <c r="A1668" s="24"/>
      <c r="B1668" s="25"/>
      <c r="C1668" s="24"/>
      <c r="D1668" s="1" t="str">
        <f>IF(C1668="","",VLOOKUP(C1668,'Nomenclature des comptes'!$B$4:$C$646,2))</f>
        <v/>
      </c>
      <c r="E1668" s="73"/>
      <c r="F1668" s="30"/>
      <c r="G1668" s="30"/>
      <c r="H1668" s="136"/>
    </row>
    <row r="1669" spans="1:8">
      <c r="A1669" s="24"/>
      <c r="B1669" s="25"/>
      <c r="C1669" s="24"/>
      <c r="D1669" s="1" t="str">
        <f>IF(C1669="","",VLOOKUP(C1669,'Nomenclature des comptes'!$B$4:$C$646,2))</f>
        <v/>
      </c>
      <c r="E1669" s="73"/>
      <c r="F1669" s="30"/>
      <c r="G1669" s="30"/>
      <c r="H1669" s="136"/>
    </row>
    <row r="1670" spans="1:8">
      <c r="A1670" s="24"/>
      <c r="B1670" s="25"/>
      <c r="C1670" s="24"/>
      <c r="D1670" s="1" t="str">
        <f>IF(C1670="","",VLOOKUP(C1670,'Nomenclature des comptes'!$B$4:$C$646,2))</f>
        <v/>
      </c>
      <c r="E1670" s="73"/>
      <c r="F1670" s="30"/>
      <c r="G1670" s="30"/>
      <c r="H1670" s="136"/>
    </row>
    <row r="1671" spans="1:8">
      <c r="A1671" s="24"/>
      <c r="B1671" s="25"/>
      <c r="C1671" s="24"/>
      <c r="D1671" s="1" t="str">
        <f>IF(C1671="","",VLOOKUP(C1671,'Nomenclature des comptes'!$B$4:$C$646,2))</f>
        <v/>
      </c>
      <c r="E1671" s="73"/>
      <c r="F1671" s="30"/>
      <c r="G1671" s="30"/>
      <c r="H1671" s="136"/>
    </row>
    <row r="1672" spans="1:8">
      <c r="A1672" s="24"/>
      <c r="B1672" s="25"/>
      <c r="C1672" s="24"/>
      <c r="D1672" s="1" t="str">
        <f>IF(C1672="","",VLOOKUP(C1672,'Nomenclature des comptes'!$B$4:$C$646,2))</f>
        <v/>
      </c>
      <c r="E1672" s="73"/>
      <c r="F1672" s="30"/>
      <c r="G1672" s="30"/>
      <c r="H1672" s="136"/>
    </row>
    <row r="1673" spans="1:8">
      <c r="A1673" s="24"/>
      <c r="B1673" s="25"/>
      <c r="C1673" s="24"/>
      <c r="D1673" s="1" t="str">
        <f>IF(C1673="","",VLOOKUP(C1673,'Nomenclature des comptes'!$B$4:$C$646,2))</f>
        <v/>
      </c>
      <c r="E1673" s="73"/>
      <c r="F1673" s="30"/>
      <c r="G1673" s="30"/>
      <c r="H1673" s="136"/>
    </row>
    <row r="1674" spans="1:8">
      <c r="A1674" s="24"/>
      <c r="B1674" s="25"/>
      <c r="C1674" s="24"/>
      <c r="D1674" s="1" t="str">
        <f>IF(C1674="","",VLOOKUP(C1674,'Nomenclature des comptes'!$B$4:$C$646,2))</f>
        <v/>
      </c>
      <c r="E1674" s="73"/>
      <c r="F1674" s="30"/>
      <c r="G1674" s="30"/>
      <c r="H1674" s="136"/>
    </row>
    <row r="1675" spans="1:8">
      <c r="A1675" s="24"/>
      <c r="B1675" s="25"/>
      <c r="C1675" s="24"/>
      <c r="D1675" s="1" t="str">
        <f>IF(C1675="","",VLOOKUP(C1675,'Nomenclature des comptes'!$B$4:$C$646,2))</f>
        <v/>
      </c>
      <c r="E1675" s="73"/>
      <c r="F1675" s="30"/>
      <c r="G1675" s="30"/>
      <c r="H1675" s="136"/>
    </row>
    <row r="1676" spans="1:8">
      <c r="A1676" s="24"/>
      <c r="B1676" s="25"/>
      <c r="C1676" s="24"/>
      <c r="D1676" s="1" t="str">
        <f>IF(C1676="","",VLOOKUP(C1676,'Nomenclature des comptes'!$B$4:$C$646,2))</f>
        <v/>
      </c>
      <c r="E1676" s="73"/>
      <c r="F1676" s="30"/>
      <c r="G1676" s="30"/>
      <c r="H1676" s="136"/>
    </row>
    <row r="1677" spans="1:8">
      <c r="A1677" s="24"/>
      <c r="B1677" s="25"/>
      <c r="C1677" s="24"/>
      <c r="D1677" s="1" t="str">
        <f>IF(C1677="","",VLOOKUP(C1677,'Nomenclature des comptes'!$B$4:$C$646,2))</f>
        <v/>
      </c>
      <c r="E1677" s="73"/>
      <c r="F1677" s="30"/>
      <c r="G1677" s="30"/>
      <c r="H1677" s="136"/>
    </row>
    <row r="1678" spans="1:8">
      <c r="A1678" s="24"/>
      <c r="B1678" s="25"/>
      <c r="C1678" s="24"/>
      <c r="D1678" s="1" t="str">
        <f>IF(C1678="","",VLOOKUP(C1678,'Nomenclature des comptes'!$B$4:$C$646,2))</f>
        <v/>
      </c>
      <c r="E1678" s="73"/>
      <c r="F1678" s="30"/>
      <c r="G1678" s="30"/>
      <c r="H1678" s="136"/>
    </row>
    <row r="1679" spans="1:8">
      <c r="A1679" s="24"/>
      <c r="B1679" s="25"/>
      <c r="C1679" s="24"/>
      <c r="D1679" s="1" t="str">
        <f>IF(C1679="","",VLOOKUP(C1679,'Nomenclature des comptes'!$B$4:$C$646,2))</f>
        <v/>
      </c>
      <c r="E1679" s="73"/>
      <c r="F1679" s="30"/>
      <c r="G1679" s="30"/>
      <c r="H1679" s="136"/>
    </row>
    <row r="1680" spans="1:8">
      <c r="A1680" s="24"/>
      <c r="B1680" s="25"/>
      <c r="C1680" s="24"/>
      <c r="D1680" s="1" t="str">
        <f>IF(C1680="","",VLOOKUP(C1680,'Nomenclature des comptes'!$B$4:$C$646,2))</f>
        <v/>
      </c>
      <c r="E1680" s="73"/>
      <c r="F1680" s="30"/>
      <c r="G1680" s="30"/>
      <c r="H1680" s="136"/>
    </row>
    <row r="1681" spans="1:8">
      <c r="A1681" s="24"/>
      <c r="B1681" s="25"/>
      <c r="C1681" s="24"/>
      <c r="D1681" s="1" t="str">
        <f>IF(C1681="","",VLOOKUP(C1681,'Nomenclature des comptes'!$B$4:$C$646,2))</f>
        <v/>
      </c>
      <c r="E1681" s="73"/>
      <c r="F1681" s="30"/>
      <c r="G1681" s="30"/>
      <c r="H1681" s="136"/>
    </row>
    <row r="1682" spans="1:8">
      <c r="A1682" s="24"/>
      <c r="B1682" s="25"/>
      <c r="C1682" s="24"/>
      <c r="D1682" s="1" t="str">
        <f>IF(C1682="","",VLOOKUP(C1682,'Nomenclature des comptes'!$B$4:$C$646,2))</f>
        <v/>
      </c>
      <c r="E1682" s="73"/>
      <c r="F1682" s="30"/>
      <c r="G1682" s="30"/>
      <c r="H1682" s="136"/>
    </row>
    <row r="1683" spans="1:8">
      <c r="A1683" s="24"/>
      <c r="B1683" s="25"/>
      <c r="C1683" s="24"/>
      <c r="D1683" s="1" t="str">
        <f>IF(C1683="","",VLOOKUP(C1683,'Nomenclature des comptes'!$B$4:$C$646,2))</f>
        <v/>
      </c>
      <c r="E1683" s="73"/>
      <c r="F1683" s="30"/>
      <c r="G1683" s="30"/>
      <c r="H1683" s="136"/>
    </row>
    <row r="1684" spans="1:8">
      <c r="A1684" s="24"/>
      <c r="B1684" s="25"/>
      <c r="C1684" s="24"/>
      <c r="D1684" s="1" t="str">
        <f>IF(C1684="","",VLOOKUP(C1684,'Nomenclature des comptes'!$B$4:$C$646,2))</f>
        <v/>
      </c>
      <c r="E1684" s="73"/>
      <c r="F1684" s="30"/>
      <c r="G1684" s="30"/>
      <c r="H1684" s="136"/>
    </row>
    <row r="1685" spans="1:8">
      <c r="A1685" s="24"/>
      <c r="B1685" s="25"/>
      <c r="C1685" s="24"/>
      <c r="D1685" s="1" t="str">
        <f>IF(C1685="","",VLOOKUP(C1685,'Nomenclature des comptes'!$B$4:$C$646,2))</f>
        <v/>
      </c>
      <c r="E1685" s="73"/>
      <c r="F1685" s="30"/>
      <c r="G1685" s="30"/>
      <c r="H1685" s="136"/>
    </row>
    <row r="1686" spans="1:8">
      <c r="A1686" s="24"/>
      <c r="B1686" s="25"/>
      <c r="C1686" s="24"/>
      <c r="D1686" s="1" t="str">
        <f>IF(C1686="","",VLOOKUP(C1686,'Nomenclature des comptes'!$B$4:$C$646,2))</f>
        <v/>
      </c>
      <c r="E1686" s="73"/>
      <c r="F1686" s="30"/>
      <c r="G1686" s="30"/>
      <c r="H1686" s="136"/>
    </row>
    <row r="1687" spans="1:8">
      <c r="A1687" s="24"/>
      <c r="B1687" s="25"/>
      <c r="C1687" s="24"/>
      <c r="D1687" s="1" t="str">
        <f>IF(C1687="","",VLOOKUP(C1687,'Nomenclature des comptes'!$B$4:$C$646,2))</f>
        <v/>
      </c>
      <c r="E1687" s="73"/>
      <c r="F1687" s="30"/>
      <c r="G1687" s="30"/>
      <c r="H1687" s="136"/>
    </row>
    <row r="1688" spans="1:8">
      <c r="A1688" s="24"/>
      <c r="B1688" s="25"/>
      <c r="C1688" s="24"/>
      <c r="D1688" s="1" t="str">
        <f>IF(C1688="","",VLOOKUP(C1688,'Nomenclature des comptes'!$B$4:$C$646,2))</f>
        <v/>
      </c>
      <c r="E1688" s="73"/>
      <c r="F1688" s="30"/>
      <c r="G1688" s="30"/>
      <c r="H1688" s="136"/>
    </row>
    <row r="1689" spans="1:8">
      <c r="A1689" s="24"/>
      <c r="B1689" s="25"/>
      <c r="C1689" s="24"/>
      <c r="D1689" s="1" t="str">
        <f>IF(C1689="","",VLOOKUP(C1689,'Nomenclature des comptes'!$B$4:$C$646,2))</f>
        <v/>
      </c>
      <c r="E1689" s="73"/>
      <c r="F1689" s="30"/>
      <c r="G1689" s="30"/>
      <c r="H1689" s="136"/>
    </row>
    <row r="1690" spans="1:8">
      <c r="A1690" s="24"/>
      <c r="B1690" s="25"/>
      <c r="C1690" s="24"/>
      <c r="D1690" s="1" t="str">
        <f>IF(C1690="","",VLOOKUP(C1690,'Nomenclature des comptes'!$B$4:$C$646,2))</f>
        <v/>
      </c>
      <c r="E1690" s="73"/>
      <c r="F1690" s="30"/>
      <c r="G1690" s="30"/>
      <c r="H1690" s="136"/>
    </row>
    <row r="1691" spans="1:8">
      <c r="A1691" s="24"/>
      <c r="B1691" s="25"/>
      <c r="C1691" s="24"/>
      <c r="D1691" s="1" t="str">
        <f>IF(C1691="","",VLOOKUP(C1691,'Nomenclature des comptes'!$B$4:$C$646,2))</f>
        <v/>
      </c>
      <c r="E1691" s="73"/>
      <c r="F1691" s="30"/>
      <c r="G1691" s="30"/>
      <c r="H1691" s="136"/>
    </row>
    <row r="1692" spans="1:8">
      <c r="A1692" s="24"/>
      <c r="B1692" s="25"/>
      <c r="C1692" s="24"/>
      <c r="D1692" s="1" t="str">
        <f>IF(C1692="","",VLOOKUP(C1692,'Nomenclature des comptes'!$B$4:$C$646,2))</f>
        <v/>
      </c>
      <c r="E1692" s="73"/>
      <c r="F1692" s="30"/>
      <c r="G1692" s="30"/>
      <c r="H1692" s="136"/>
    </row>
    <row r="1693" spans="1:8">
      <c r="A1693" s="24"/>
      <c r="B1693" s="25"/>
      <c r="C1693" s="24"/>
      <c r="D1693" s="1" t="str">
        <f>IF(C1693="","",VLOOKUP(C1693,'Nomenclature des comptes'!$B$4:$C$646,2))</f>
        <v/>
      </c>
      <c r="E1693" s="73"/>
      <c r="F1693" s="30"/>
      <c r="G1693" s="30"/>
      <c r="H1693" s="136"/>
    </row>
    <row r="1694" spans="1:8">
      <c r="A1694" s="24"/>
      <c r="B1694" s="25"/>
      <c r="C1694" s="24"/>
      <c r="D1694" s="1" t="str">
        <f>IF(C1694="","",VLOOKUP(C1694,'Nomenclature des comptes'!$B$4:$C$646,2))</f>
        <v/>
      </c>
      <c r="E1694" s="73"/>
      <c r="F1694" s="30"/>
      <c r="G1694" s="30"/>
      <c r="H1694" s="136"/>
    </row>
    <row r="1695" spans="1:8">
      <c r="A1695" s="24"/>
      <c r="B1695" s="25"/>
      <c r="C1695" s="24"/>
      <c r="D1695" s="1" t="str">
        <f>IF(C1695="","",VLOOKUP(C1695,'Nomenclature des comptes'!$B$4:$C$646,2))</f>
        <v/>
      </c>
      <c r="E1695" s="73"/>
      <c r="F1695" s="30"/>
      <c r="G1695" s="30"/>
      <c r="H1695" s="136"/>
    </row>
    <row r="1696" spans="1:8">
      <c r="A1696" s="24"/>
      <c r="B1696" s="25"/>
      <c r="C1696" s="24"/>
      <c r="D1696" s="1" t="str">
        <f>IF(C1696="","",VLOOKUP(C1696,'Nomenclature des comptes'!$B$4:$C$646,2))</f>
        <v/>
      </c>
      <c r="E1696" s="73"/>
      <c r="F1696" s="30"/>
      <c r="G1696" s="30"/>
      <c r="H1696" s="136"/>
    </row>
    <row r="1697" spans="1:8">
      <c r="A1697" s="24"/>
      <c r="B1697" s="25"/>
      <c r="C1697" s="24"/>
      <c r="D1697" s="1" t="str">
        <f>IF(C1697="","",VLOOKUP(C1697,'Nomenclature des comptes'!$B$4:$C$646,2))</f>
        <v/>
      </c>
      <c r="E1697" s="73"/>
      <c r="F1697" s="30"/>
      <c r="G1697" s="30"/>
      <c r="H1697" s="136"/>
    </row>
    <row r="1698" spans="1:8">
      <c r="A1698" s="24"/>
      <c r="B1698" s="25"/>
      <c r="C1698" s="24"/>
      <c r="D1698" s="1" t="str">
        <f>IF(C1698="","",VLOOKUP(C1698,'Nomenclature des comptes'!$B$4:$C$646,2))</f>
        <v/>
      </c>
      <c r="E1698" s="73"/>
      <c r="F1698" s="30"/>
      <c r="G1698" s="30"/>
      <c r="H1698" s="136"/>
    </row>
    <row r="1699" spans="1:8">
      <c r="A1699" s="24"/>
      <c r="B1699" s="25"/>
      <c r="C1699" s="24"/>
      <c r="D1699" s="1" t="str">
        <f>IF(C1699="","",VLOOKUP(C1699,'Nomenclature des comptes'!$B$4:$C$646,2))</f>
        <v/>
      </c>
      <c r="E1699" s="73"/>
      <c r="F1699" s="30"/>
      <c r="G1699" s="30"/>
      <c r="H1699" s="136"/>
    </row>
    <row r="1700" spans="1:8">
      <c r="A1700" s="24"/>
      <c r="B1700" s="25"/>
      <c r="C1700" s="24"/>
      <c r="D1700" s="1" t="str">
        <f>IF(C1700="","",VLOOKUP(C1700,'Nomenclature des comptes'!$B$4:$C$646,2))</f>
        <v/>
      </c>
      <c r="E1700" s="73"/>
      <c r="F1700" s="30"/>
      <c r="G1700" s="30"/>
      <c r="H1700" s="136"/>
    </row>
    <row r="1701" spans="1:8">
      <c r="A1701" s="24"/>
      <c r="B1701" s="25"/>
      <c r="C1701" s="24"/>
      <c r="D1701" s="1" t="str">
        <f>IF(C1701="","",VLOOKUP(C1701,'Nomenclature des comptes'!$B$4:$C$646,2))</f>
        <v/>
      </c>
      <c r="E1701" s="73"/>
      <c r="F1701" s="30"/>
      <c r="G1701" s="30"/>
      <c r="H1701" s="136"/>
    </row>
    <row r="1702" spans="1:8">
      <c r="A1702" s="24"/>
      <c r="B1702" s="25"/>
      <c r="C1702" s="24"/>
      <c r="D1702" s="1" t="str">
        <f>IF(C1702="","",VLOOKUP(C1702,'Nomenclature des comptes'!$B$4:$C$646,2))</f>
        <v/>
      </c>
      <c r="E1702" s="73"/>
      <c r="F1702" s="30"/>
      <c r="G1702" s="30"/>
      <c r="H1702" s="136"/>
    </row>
    <row r="1703" spans="1:8">
      <c r="A1703" s="24"/>
      <c r="B1703" s="25"/>
      <c r="C1703" s="24"/>
      <c r="D1703" s="1" t="str">
        <f>IF(C1703="","",VLOOKUP(C1703,'Nomenclature des comptes'!$B$4:$C$646,2))</f>
        <v/>
      </c>
      <c r="E1703" s="73"/>
      <c r="F1703" s="30"/>
      <c r="G1703" s="30"/>
      <c r="H1703" s="136"/>
    </row>
    <row r="1704" spans="1:8">
      <c r="A1704" s="24"/>
      <c r="B1704" s="25"/>
      <c r="C1704" s="24"/>
      <c r="D1704" s="1" t="str">
        <f>IF(C1704="","",VLOOKUP(C1704,'Nomenclature des comptes'!$B$4:$C$646,2))</f>
        <v/>
      </c>
      <c r="E1704" s="73"/>
      <c r="F1704" s="30"/>
      <c r="G1704" s="30"/>
      <c r="H1704" s="136"/>
    </row>
    <row r="1705" spans="1:8">
      <c r="A1705" s="24"/>
      <c r="B1705" s="25"/>
      <c r="C1705" s="24"/>
      <c r="D1705" s="1" t="str">
        <f>IF(C1705="","",VLOOKUP(C1705,'Nomenclature des comptes'!$B$4:$C$646,2))</f>
        <v/>
      </c>
      <c r="E1705" s="73"/>
      <c r="F1705" s="30"/>
      <c r="G1705" s="30"/>
      <c r="H1705" s="136"/>
    </row>
    <row r="1706" spans="1:8">
      <c r="A1706" s="24"/>
      <c r="B1706" s="25"/>
      <c r="C1706" s="24"/>
      <c r="D1706" s="1" t="str">
        <f>IF(C1706="","",VLOOKUP(C1706,'Nomenclature des comptes'!$B$4:$C$646,2))</f>
        <v/>
      </c>
      <c r="E1706" s="73"/>
      <c r="F1706" s="30"/>
      <c r="G1706" s="30"/>
      <c r="H1706" s="136"/>
    </row>
    <row r="1707" spans="1:8">
      <c r="A1707" s="24"/>
      <c r="B1707" s="25"/>
      <c r="C1707" s="24"/>
      <c r="D1707" s="1" t="str">
        <f>IF(C1707="","",VLOOKUP(C1707,'Nomenclature des comptes'!$B$4:$C$646,2))</f>
        <v/>
      </c>
      <c r="E1707" s="73"/>
      <c r="F1707" s="30"/>
      <c r="G1707" s="30"/>
      <c r="H1707" s="136"/>
    </row>
    <row r="1708" spans="1:8">
      <c r="A1708" s="24"/>
      <c r="B1708" s="25"/>
      <c r="C1708" s="24"/>
      <c r="D1708" s="1" t="str">
        <f>IF(C1708="","",VLOOKUP(C1708,'Nomenclature des comptes'!$B$4:$C$646,2))</f>
        <v/>
      </c>
      <c r="E1708" s="73"/>
      <c r="F1708" s="30"/>
      <c r="G1708" s="30"/>
      <c r="H1708" s="136"/>
    </row>
    <row r="1709" spans="1:8">
      <c r="A1709" s="24"/>
      <c r="B1709" s="25"/>
      <c r="C1709" s="24"/>
      <c r="D1709" s="1" t="str">
        <f>IF(C1709="","",VLOOKUP(C1709,'Nomenclature des comptes'!$B$4:$C$646,2))</f>
        <v/>
      </c>
      <c r="E1709" s="73"/>
      <c r="F1709" s="30"/>
      <c r="G1709" s="30"/>
      <c r="H1709" s="136"/>
    </row>
    <row r="1710" spans="1:8">
      <c r="A1710" s="24"/>
      <c r="B1710" s="25"/>
      <c r="C1710" s="24"/>
      <c r="D1710" s="1" t="str">
        <f>IF(C1710="","",VLOOKUP(C1710,'Nomenclature des comptes'!$B$4:$C$646,2))</f>
        <v/>
      </c>
      <c r="E1710" s="73"/>
      <c r="F1710" s="30"/>
      <c r="G1710" s="30"/>
      <c r="H1710" s="136"/>
    </row>
    <row r="1711" spans="1:8">
      <c r="A1711" s="24"/>
      <c r="B1711" s="25"/>
      <c r="C1711" s="24"/>
      <c r="D1711" s="1" t="str">
        <f>IF(C1711="","",VLOOKUP(C1711,'Nomenclature des comptes'!$B$4:$C$646,2))</f>
        <v/>
      </c>
      <c r="E1711" s="73"/>
      <c r="F1711" s="30"/>
      <c r="G1711" s="30"/>
      <c r="H1711" s="136"/>
    </row>
    <row r="1712" spans="1:8">
      <c r="A1712" s="24"/>
      <c r="B1712" s="25"/>
      <c r="C1712" s="24"/>
      <c r="D1712" s="1" t="str">
        <f>IF(C1712="","",VLOOKUP(C1712,'Nomenclature des comptes'!$B$4:$C$646,2))</f>
        <v/>
      </c>
      <c r="E1712" s="73"/>
      <c r="F1712" s="30"/>
      <c r="G1712" s="30"/>
      <c r="H1712" s="136"/>
    </row>
    <row r="1713" spans="1:8">
      <c r="A1713" s="24"/>
      <c r="B1713" s="25"/>
      <c r="C1713" s="24"/>
      <c r="D1713" s="1" t="str">
        <f>IF(C1713="","",VLOOKUP(C1713,'Nomenclature des comptes'!$B$4:$C$646,2))</f>
        <v/>
      </c>
      <c r="E1713" s="73"/>
      <c r="F1713" s="30"/>
      <c r="G1713" s="30"/>
      <c r="H1713" s="136"/>
    </row>
    <row r="1714" spans="1:8">
      <c r="A1714" s="24"/>
      <c r="B1714" s="25"/>
      <c r="C1714" s="24"/>
      <c r="D1714" s="1" t="str">
        <f>IF(C1714="","",VLOOKUP(C1714,'Nomenclature des comptes'!$B$4:$C$646,2))</f>
        <v/>
      </c>
      <c r="E1714" s="73"/>
      <c r="F1714" s="30"/>
      <c r="G1714" s="30"/>
      <c r="H1714" s="136"/>
    </row>
    <row r="1715" spans="1:8">
      <c r="A1715" s="24"/>
      <c r="B1715" s="25"/>
      <c r="C1715" s="24"/>
      <c r="D1715" s="1" t="str">
        <f>IF(C1715="","",VLOOKUP(C1715,'Nomenclature des comptes'!$B$4:$C$646,2))</f>
        <v/>
      </c>
      <c r="E1715" s="73"/>
      <c r="F1715" s="30"/>
      <c r="G1715" s="30"/>
      <c r="H1715" s="136"/>
    </row>
    <row r="1716" spans="1:8">
      <c r="A1716" s="24"/>
      <c r="B1716" s="25"/>
      <c r="C1716" s="24"/>
      <c r="D1716" s="1" t="str">
        <f>IF(C1716="","",VLOOKUP(C1716,'Nomenclature des comptes'!$B$4:$C$646,2))</f>
        <v/>
      </c>
      <c r="E1716" s="73"/>
      <c r="F1716" s="30"/>
      <c r="G1716" s="30"/>
      <c r="H1716" s="136"/>
    </row>
    <row r="1717" spans="1:8">
      <c r="A1717" s="24"/>
      <c r="B1717" s="25"/>
      <c r="C1717" s="24"/>
      <c r="D1717" s="1" t="str">
        <f>IF(C1717="","",VLOOKUP(C1717,'Nomenclature des comptes'!$B$4:$C$646,2))</f>
        <v/>
      </c>
      <c r="E1717" s="73"/>
      <c r="F1717" s="30"/>
      <c r="G1717" s="30"/>
      <c r="H1717" s="136"/>
    </row>
    <row r="1718" spans="1:8">
      <c r="A1718" s="24"/>
      <c r="B1718" s="25"/>
      <c r="C1718" s="24"/>
      <c r="D1718" s="1" t="str">
        <f>IF(C1718="","",VLOOKUP(C1718,'Nomenclature des comptes'!$B$4:$C$646,2))</f>
        <v/>
      </c>
      <c r="E1718" s="73"/>
      <c r="F1718" s="30"/>
      <c r="G1718" s="30"/>
      <c r="H1718" s="136"/>
    </row>
    <row r="1719" spans="1:8">
      <c r="A1719" s="24"/>
      <c r="B1719" s="25"/>
      <c r="C1719" s="24"/>
      <c r="D1719" s="1" t="str">
        <f>IF(C1719="","",VLOOKUP(C1719,'Nomenclature des comptes'!$B$4:$C$646,2))</f>
        <v/>
      </c>
      <c r="E1719" s="73"/>
      <c r="F1719" s="30"/>
      <c r="G1719" s="30"/>
      <c r="H1719" s="136"/>
    </row>
    <row r="1720" spans="1:8">
      <c r="A1720" s="24"/>
      <c r="B1720" s="25"/>
      <c r="C1720" s="24"/>
      <c r="D1720" s="1" t="str">
        <f>IF(C1720="","",VLOOKUP(C1720,'Nomenclature des comptes'!$B$4:$C$646,2))</f>
        <v/>
      </c>
      <c r="E1720" s="73"/>
      <c r="F1720" s="30"/>
      <c r="G1720" s="30"/>
      <c r="H1720" s="136"/>
    </row>
    <row r="1721" spans="1:8">
      <c r="A1721" s="24"/>
      <c r="B1721" s="25"/>
      <c r="C1721" s="24"/>
      <c r="D1721" s="1" t="str">
        <f>IF(C1721="","",VLOOKUP(C1721,'Nomenclature des comptes'!$B$4:$C$646,2))</f>
        <v/>
      </c>
      <c r="E1721" s="73"/>
      <c r="F1721" s="30"/>
      <c r="G1721" s="30"/>
      <c r="H1721" s="136"/>
    </row>
    <row r="1722" spans="1:8">
      <c r="A1722" s="24"/>
      <c r="B1722" s="25"/>
      <c r="C1722" s="24"/>
      <c r="D1722" s="1" t="str">
        <f>IF(C1722="","",VLOOKUP(C1722,'Nomenclature des comptes'!$B$4:$C$646,2))</f>
        <v/>
      </c>
      <c r="E1722" s="73"/>
      <c r="F1722" s="30"/>
      <c r="G1722" s="30"/>
      <c r="H1722" s="136"/>
    </row>
    <row r="1723" spans="1:8">
      <c r="A1723" s="24"/>
      <c r="B1723" s="25"/>
      <c r="C1723" s="24"/>
      <c r="D1723" s="1" t="str">
        <f>IF(C1723="","",VLOOKUP(C1723,'Nomenclature des comptes'!$B$4:$C$646,2))</f>
        <v/>
      </c>
      <c r="E1723" s="73"/>
      <c r="F1723" s="30"/>
      <c r="G1723" s="30"/>
      <c r="H1723" s="136"/>
    </row>
    <row r="1724" spans="1:8">
      <c r="A1724" s="24"/>
      <c r="B1724" s="25"/>
      <c r="C1724" s="24"/>
      <c r="D1724" s="1" t="str">
        <f>IF(C1724="","",VLOOKUP(C1724,'Nomenclature des comptes'!$B$4:$C$646,2))</f>
        <v/>
      </c>
      <c r="E1724" s="73"/>
      <c r="F1724" s="30"/>
      <c r="G1724" s="30"/>
      <c r="H1724" s="136"/>
    </row>
    <row r="1725" spans="1:8">
      <c r="A1725" s="24"/>
      <c r="B1725" s="25"/>
      <c r="C1725" s="24"/>
      <c r="D1725" s="1" t="str">
        <f>IF(C1725="","",VLOOKUP(C1725,'Nomenclature des comptes'!$B$4:$C$646,2))</f>
        <v/>
      </c>
      <c r="E1725" s="73"/>
      <c r="F1725" s="30"/>
      <c r="G1725" s="30"/>
      <c r="H1725" s="136"/>
    </row>
    <row r="1726" spans="1:8">
      <c r="A1726" s="24"/>
      <c r="B1726" s="25"/>
      <c r="C1726" s="24"/>
      <c r="D1726" s="1" t="str">
        <f>IF(C1726="","",VLOOKUP(C1726,'Nomenclature des comptes'!$B$4:$C$646,2))</f>
        <v/>
      </c>
      <c r="E1726" s="73"/>
      <c r="F1726" s="30"/>
      <c r="G1726" s="30"/>
      <c r="H1726" s="136"/>
    </row>
    <row r="1727" spans="1:8">
      <c r="A1727" s="24"/>
      <c r="B1727" s="25"/>
      <c r="C1727" s="24"/>
      <c r="D1727" s="1" t="str">
        <f>IF(C1727="","",VLOOKUP(C1727,'Nomenclature des comptes'!$B$4:$C$646,2))</f>
        <v/>
      </c>
      <c r="E1727" s="73"/>
      <c r="F1727" s="30"/>
      <c r="G1727" s="30"/>
      <c r="H1727" s="136"/>
    </row>
    <row r="1728" spans="1:8">
      <c r="A1728" s="24"/>
      <c r="B1728" s="25"/>
      <c r="C1728" s="24"/>
      <c r="D1728" s="1" t="str">
        <f>IF(C1728="","",VLOOKUP(C1728,'Nomenclature des comptes'!$B$4:$C$646,2))</f>
        <v/>
      </c>
      <c r="E1728" s="73"/>
      <c r="F1728" s="30"/>
      <c r="G1728" s="30"/>
      <c r="H1728" s="136"/>
    </row>
    <row r="1729" spans="1:8">
      <c r="A1729" s="24"/>
      <c r="B1729" s="25"/>
      <c r="C1729" s="24"/>
      <c r="D1729" s="1" t="str">
        <f>IF(C1729="","",VLOOKUP(C1729,'Nomenclature des comptes'!$B$4:$C$646,2))</f>
        <v/>
      </c>
      <c r="E1729" s="73"/>
      <c r="F1729" s="30"/>
      <c r="G1729" s="30"/>
      <c r="H1729" s="136"/>
    </row>
    <row r="1730" spans="1:8">
      <c r="A1730" s="24"/>
      <c r="B1730" s="25"/>
      <c r="C1730" s="24"/>
      <c r="D1730" s="1" t="str">
        <f>IF(C1730="","",VLOOKUP(C1730,'Nomenclature des comptes'!$B$4:$C$646,2))</f>
        <v/>
      </c>
      <c r="E1730" s="73"/>
      <c r="F1730" s="30"/>
      <c r="G1730" s="30"/>
      <c r="H1730" s="136"/>
    </row>
    <row r="1731" spans="1:8">
      <c r="A1731" s="24"/>
      <c r="B1731" s="25"/>
      <c r="C1731" s="24"/>
      <c r="D1731" s="1" t="str">
        <f>IF(C1731="","",VLOOKUP(C1731,'Nomenclature des comptes'!$B$4:$C$646,2))</f>
        <v/>
      </c>
      <c r="E1731" s="73"/>
      <c r="F1731" s="30"/>
      <c r="G1731" s="30"/>
      <c r="H1731" s="136"/>
    </row>
    <row r="1732" spans="1:8">
      <c r="A1732" s="24"/>
      <c r="B1732" s="25"/>
      <c r="C1732" s="24"/>
      <c r="D1732" s="1" t="str">
        <f>IF(C1732="","",VLOOKUP(C1732,'Nomenclature des comptes'!$B$4:$C$646,2))</f>
        <v/>
      </c>
      <c r="E1732" s="73"/>
      <c r="F1732" s="30"/>
      <c r="G1732" s="30"/>
      <c r="H1732" s="136"/>
    </row>
    <row r="1733" spans="1:8">
      <c r="A1733" s="24"/>
      <c r="B1733" s="25"/>
      <c r="C1733" s="24"/>
      <c r="D1733" s="1" t="str">
        <f>IF(C1733="","",VLOOKUP(C1733,'Nomenclature des comptes'!$B$4:$C$646,2))</f>
        <v/>
      </c>
      <c r="E1733" s="73"/>
      <c r="F1733" s="30"/>
      <c r="G1733" s="30"/>
      <c r="H1733" s="136"/>
    </row>
    <row r="1734" spans="1:8">
      <c r="A1734" s="24"/>
      <c r="B1734" s="25"/>
      <c r="C1734" s="24"/>
      <c r="D1734" s="1" t="str">
        <f>IF(C1734="","",VLOOKUP(C1734,'Nomenclature des comptes'!$B$4:$C$646,2))</f>
        <v/>
      </c>
      <c r="E1734" s="73"/>
      <c r="F1734" s="30"/>
      <c r="G1734" s="30"/>
      <c r="H1734" s="136"/>
    </row>
    <row r="1735" spans="1:8">
      <c r="A1735" s="24"/>
      <c r="B1735" s="25"/>
      <c r="C1735" s="24"/>
      <c r="D1735" s="1" t="str">
        <f>IF(C1735="","",VLOOKUP(C1735,'Nomenclature des comptes'!$B$4:$C$646,2))</f>
        <v/>
      </c>
      <c r="E1735" s="73"/>
      <c r="F1735" s="30"/>
      <c r="G1735" s="30"/>
      <c r="H1735" s="136"/>
    </row>
    <row r="1736" spans="1:8">
      <c r="A1736" s="24"/>
      <c r="B1736" s="25"/>
      <c r="C1736" s="24"/>
      <c r="D1736" s="1" t="str">
        <f>IF(C1736="","",VLOOKUP(C1736,'Nomenclature des comptes'!$B$4:$C$646,2))</f>
        <v/>
      </c>
      <c r="E1736" s="73"/>
      <c r="F1736" s="30"/>
      <c r="G1736" s="30"/>
      <c r="H1736" s="136"/>
    </row>
    <row r="1737" spans="1:8">
      <c r="A1737" s="24"/>
      <c r="B1737" s="25"/>
      <c r="C1737" s="24"/>
      <c r="D1737" s="1" t="str">
        <f>IF(C1737="","",VLOOKUP(C1737,'Nomenclature des comptes'!$B$4:$C$646,2))</f>
        <v/>
      </c>
      <c r="E1737" s="73"/>
      <c r="F1737" s="30"/>
      <c r="G1737" s="30"/>
      <c r="H1737" s="136"/>
    </row>
    <row r="1738" spans="1:8">
      <c r="A1738" s="24"/>
      <c r="B1738" s="25"/>
      <c r="C1738" s="24"/>
      <c r="D1738" s="1" t="str">
        <f>IF(C1738="","",VLOOKUP(C1738,'Nomenclature des comptes'!$B$4:$C$646,2))</f>
        <v/>
      </c>
      <c r="E1738" s="73"/>
      <c r="F1738" s="30"/>
      <c r="G1738" s="30"/>
      <c r="H1738" s="136"/>
    </row>
    <row r="1739" spans="1:8">
      <c r="A1739" s="24"/>
      <c r="B1739" s="25"/>
      <c r="C1739" s="24"/>
      <c r="D1739" s="1" t="str">
        <f>IF(C1739="","",VLOOKUP(C1739,'Nomenclature des comptes'!$B$4:$C$646,2))</f>
        <v/>
      </c>
      <c r="E1739" s="73"/>
      <c r="F1739" s="30"/>
      <c r="G1739" s="30"/>
      <c r="H1739" s="136"/>
    </row>
    <row r="1740" spans="1:8">
      <c r="A1740" s="24"/>
      <c r="B1740" s="25"/>
      <c r="C1740" s="24"/>
      <c r="D1740" s="1" t="str">
        <f>IF(C1740="","",VLOOKUP(C1740,'Nomenclature des comptes'!$B$4:$C$646,2))</f>
        <v/>
      </c>
      <c r="E1740" s="73"/>
      <c r="F1740" s="30"/>
      <c r="G1740" s="30"/>
      <c r="H1740" s="136"/>
    </row>
    <row r="1741" spans="1:8">
      <c r="A1741" s="24"/>
      <c r="B1741" s="25"/>
      <c r="C1741" s="24"/>
      <c r="D1741" s="1" t="str">
        <f>IF(C1741="","",VLOOKUP(C1741,'Nomenclature des comptes'!$B$4:$C$646,2))</f>
        <v/>
      </c>
      <c r="E1741" s="73"/>
      <c r="F1741" s="30"/>
      <c r="G1741" s="30"/>
      <c r="H1741" s="136"/>
    </row>
    <row r="1742" spans="1:8">
      <c r="A1742" s="24"/>
      <c r="B1742" s="25"/>
      <c r="C1742" s="24"/>
      <c r="D1742" s="1" t="str">
        <f>IF(C1742="","",VLOOKUP(C1742,'Nomenclature des comptes'!$B$4:$C$646,2))</f>
        <v/>
      </c>
      <c r="E1742" s="73"/>
      <c r="F1742" s="30"/>
      <c r="G1742" s="30"/>
      <c r="H1742" s="136"/>
    </row>
    <row r="1743" spans="1:8">
      <c r="A1743" s="24"/>
      <c r="B1743" s="25"/>
      <c r="C1743" s="24"/>
      <c r="D1743" s="1" t="str">
        <f>IF(C1743="","",VLOOKUP(C1743,'Nomenclature des comptes'!$B$4:$C$646,2))</f>
        <v/>
      </c>
      <c r="E1743" s="73"/>
      <c r="F1743" s="30"/>
      <c r="G1743" s="30"/>
      <c r="H1743" s="136"/>
    </row>
    <row r="1744" spans="1:8">
      <c r="A1744" s="24"/>
      <c r="B1744" s="25"/>
      <c r="C1744" s="24"/>
      <c r="D1744" s="1" t="str">
        <f>IF(C1744="","",VLOOKUP(C1744,'Nomenclature des comptes'!$B$4:$C$646,2))</f>
        <v/>
      </c>
      <c r="E1744" s="73"/>
      <c r="F1744" s="30"/>
      <c r="G1744" s="30"/>
      <c r="H1744" s="136"/>
    </row>
    <row r="1745" spans="1:8">
      <c r="A1745" s="24"/>
      <c r="B1745" s="25"/>
      <c r="C1745" s="24"/>
      <c r="D1745" s="1" t="str">
        <f>IF(C1745="","",VLOOKUP(C1745,'Nomenclature des comptes'!$B$4:$C$646,2))</f>
        <v/>
      </c>
      <c r="E1745" s="73"/>
      <c r="F1745" s="30"/>
      <c r="G1745" s="30"/>
      <c r="H1745" s="136"/>
    </row>
    <row r="1746" spans="1:8">
      <c r="A1746" s="24"/>
      <c r="B1746" s="25"/>
      <c r="C1746" s="24"/>
      <c r="D1746" s="1" t="str">
        <f>IF(C1746="","",VLOOKUP(C1746,'Nomenclature des comptes'!$B$4:$C$646,2))</f>
        <v/>
      </c>
      <c r="E1746" s="73"/>
      <c r="F1746" s="30"/>
      <c r="G1746" s="30"/>
      <c r="H1746" s="136"/>
    </row>
    <row r="1747" spans="1:8">
      <c r="A1747" s="24"/>
      <c r="B1747" s="25"/>
      <c r="C1747" s="24"/>
      <c r="D1747" s="1" t="str">
        <f>IF(C1747="","",VLOOKUP(C1747,'Nomenclature des comptes'!$B$4:$C$646,2))</f>
        <v/>
      </c>
      <c r="E1747" s="73"/>
      <c r="F1747" s="30"/>
      <c r="G1747" s="30"/>
      <c r="H1747" s="136"/>
    </row>
    <row r="1748" spans="1:8">
      <c r="A1748" s="24"/>
      <c r="B1748" s="25"/>
      <c r="C1748" s="24"/>
      <c r="D1748" s="1" t="str">
        <f>IF(C1748="","",VLOOKUP(C1748,'Nomenclature des comptes'!$B$4:$C$646,2))</f>
        <v/>
      </c>
      <c r="E1748" s="73"/>
      <c r="F1748" s="30"/>
      <c r="G1748" s="30"/>
      <c r="H1748" s="136"/>
    </row>
    <row r="1749" spans="1:8">
      <c r="A1749" s="24"/>
      <c r="B1749" s="25"/>
      <c r="C1749" s="24"/>
      <c r="D1749" s="1" t="str">
        <f>IF(C1749="","",VLOOKUP(C1749,'Nomenclature des comptes'!$B$4:$C$646,2))</f>
        <v/>
      </c>
      <c r="E1749" s="73"/>
      <c r="F1749" s="30"/>
      <c r="G1749" s="30"/>
      <c r="H1749" s="136"/>
    </row>
    <row r="1750" spans="1:8">
      <c r="A1750" s="24"/>
      <c r="B1750" s="25"/>
      <c r="C1750" s="24"/>
      <c r="D1750" s="1" t="str">
        <f>IF(C1750="","",VLOOKUP(C1750,'Nomenclature des comptes'!$B$4:$C$646,2))</f>
        <v/>
      </c>
      <c r="E1750" s="73"/>
      <c r="F1750" s="30"/>
      <c r="G1750" s="30"/>
      <c r="H1750" s="136"/>
    </row>
    <row r="1751" spans="1:8">
      <c r="A1751" s="24"/>
      <c r="B1751" s="25"/>
      <c r="C1751" s="24"/>
      <c r="D1751" s="1" t="str">
        <f>IF(C1751="","",VLOOKUP(C1751,'Nomenclature des comptes'!$B$4:$C$646,2))</f>
        <v/>
      </c>
      <c r="E1751" s="73"/>
      <c r="F1751" s="30"/>
      <c r="G1751" s="30"/>
      <c r="H1751" s="136"/>
    </row>
    <row r="1752" spans="1:8">
      <c r="A1752" s="24"/>
      <c r="B1752" s="25"/>
      <c r="C1752" s="24"/>
      <c r="D1752" s="1" t="str">
        <f>IF(C1752="","",VLOOKUP(C1752,'Nomenclature des comptes'!$B$4:$C$646,2))</f>
        <v/>
      </c>
      <c r="E1752" s="73"/>
      <c r="F1752" s="30"/>
      <c r="G1752" s="30"/>
      <c r="H1752" s="136"/>
    </row>
    <row r="1753" spans="1:8">
      <c r="A1753" s="24"/>
      <c r="B1753" s="25"/>
      <c r="C1753" s="24"/>
      <c r="D1753" s="1" t="str">
        <f>IF(C1753="","",VLOOKUP(C1753,'Nomenclature des comptes'!$B$4:$C$646,2))</f>
        <v/>
      </c>
      <c r="E1753" s="73"/>
      <c r="F1753" s="30"/>
      <c r="G1753" s="30"/>
      <c r="H1753" s="136"/>
    </row>
    <row r="1754" spans="1:8">
      <c r="A1754" s="24"/>
      <c r="B1754" s="25"/>
      <c r="C1754" s="24"/>
      <c r="D1754" s="1" t="str">
        <f>IF(C1754="","",VLOOKUP(C1754,'Nomenclature des comptes'!$B$4:$C$646,2))</f>
        <v/>
      </c>
      <c r="E1754" s="73"/>
      <c r="F1754" s="30"/>
      <c r="G1754" s="30"/>
      <c r="H1754" s="136"/>
    </row>
    <row r="1755" spans="1:8">
      <c r="A1755" s="24"/>
      <c r="B1755" s="25"/>
      <c r="C1755" s="24"/>
      <c r="D1755" s="1" t="str">
        <f>IF(C1755="","",VLOOKUP(C1755,'Nomenclature des comptes'!$B$4:$C$646,2))</f>
        <v/>
      </c>
      <c r="E1755" s="73"/>
      <c r="F1755" s="30"/>
      <c r="G1755" s="30"/>
      <c r="H1755" s="136"/>
    </row>
    <row r="1756" spans="1:8">
      <c r="A1756" s="24"/>
      <c r="B1756" s="25"/>
      <c r="C1756" s="24"/>
      <c r="D1756" s="1" t="str">
        <f>IF(C1756="","",VLOOKUP(C1756,'Nomenclature des comptes'!$B$4:$C$646,2))</f>
        <v/>
      </c>
      <c r="E1756" s="73"/>
      <c r="F1756" s="30"/>
      <c r="G1756" s="30"/>
      <c r="H1756" s="136"/>
    </row>
    <row r="1757" spans="1:8">
      <c r="A1757" s="24"/>
      <c r="B1757" s="25"/>
      <c r="C1757" s="24"/>
      <c r="D1757" s="1" t="str">
        <f>IF(C1757="","",VLOOKUP(C1757,'Nomenclature des comptes'!$B$4:$C$646,2))</f>
        <v/>
      </c>
      <c r="E1757" s="73"/>
      <c r="F1757" s="30"/>
      <c r="G1757" s="30"/>
      <c r="H1757" s="136"/>
    </row>
    <row r="1758" spans="1:8">
      <c r="A1758" s="24"/>
      <c r="B1758" s="25"/>
      <c r="C1758" s="24"/>
      <c r="D1758" s="1" t="str">
        <f>IF(C1758="","",VLOOKUP(C1758,'Nomenclature des comptes'!$B$4:$C$646,2))</f>
        <v/>
      </c>
      <c r="E1758" s="73"/>
      <c r="F1758" s="30"/>
      <c r="G1758" s="30"/>
      <c r="H1758" s="136"/>
    </row>
    <row r="1759" spans="1:8">
      <c r="A1759" s="24"/>
      <c r="B1759" s="25"/>
      <c r="C1759" s="24"/>
      <c r="D1759" s="1" t="str">
        <f>IF(C1759="","",VLOOKUP(C1759,'Nomenclature des comptes'!$B$4:$C$646,2))</f>
        <v/>
      </c>
      <c r="E1759" s="73"/>
      <c r="F1759" s="30"/>
      <c r="G1759" s="30"/>
      <c r="H1759" s="136"/>
    </row>
    <row r="1760" spans="1:8">
      <c r="A1760" s="24"/>
      <c r="B1760" s="25"/>
      <c r="C1760" s="24"/>
      <c r="D1760" s="1" t="str">
        <f>IF(C1760="","",VLOOKUP(C1760,'Nomenclature des comptes'!$B$4:$C$646,2))</f>
        <v/>
      </c>
      <c r="E1760" s="73"/>
      <c r="F1760" s="30"/>
      <c r="G1760" s="30"/>
      <c r="H1760" s="136"/>
    </row>
    <row r="1761" spans="1:8">
      <c r="A1761" s="24"/>
      <c r="B1761" s="25"/>
      <c r="C1761" s="24"/>
      <c r="D1761" s="1" t="str">
        <f>IF(C1761="","",VLOOKUP(C1761,'Nomenclature des comptes'!$B$4:$C$646,2))</f>
        <v/>
      </c>
      <c r="E1761" s="73"/>
      <c r="F1761" s="30"/>
      <c r="G1761" s="30"/>
      <c r="H1761" s="136"/>
    </row>
    <row r="1762" spans="1:8">
      <c r="A1762" s="24"/>
      <c r="B1762" s="25"/>
      <c r="C1762" s="24"/>
      <c r="D1762" s="1" t="str">
        <f>IF(C1762="","",VLOOKUP(C1762,'Nomenclature des comptes'!$B$4:$C$646,2))</f>
        <v/>
      </c>
      <c r="E1762" s="73"/>
      <c r="F1762" s="30"/>
      <c r="G1762" s="30"/>
      <c r="H1762" s="136"/>
    </row>
    <row r="1763" spans="1:8">
      <c r="A1763" s="24"/>
      <c r="B1763" s="25"/>
      <c r="C1763" s="24"/>
      <c r="D1763" s="1" t="str">
        <f>IF(C1763="","",VLOOKUP(C1763,'Nomenclature des comptes'!$B$4:$C$646,2))</f>
        <v/>
      </c>
      <c r="E1763" s="73"/>
      <c r="F1763" s="30"/>
      <c r="G1763" s="30"/>
      <c r="H1763" s="136"/>
    </row>
    <row r="1764" spans="1:8">
      <c r="A1764" s="24"/>
      <c r="B1764" s="25"/>
      <c r="C1764" s="24"/>
      <c r="D1764" s="1" t="str">
        <f>IF(C1764="","",VLOOKUP(C1764,'Nomenclature des comptes'!$B$4:$C$646,2))</f>
        <v/>
      </c>
      <c r="E1764" s="73"/>
      <c r="F1764" s="30"/>
      <c r="G1764" s="30"/>
      <c r="H1764" s="136"/>
    </row>
    <row r="1765" spans="1:8">
      <c r="A1765" s="24"/>
      <c r="B1765" s="25"/>
      <c r="C1765" s="24"/>
      <c r="D1765" s="1" t="str">
        <f>IF(C1765="","",VLOOKUP(C1765,'Nomenclature des comptes'!$B$4:$C$646,2))</f>
        <v/>
      </c>
      <c r="E1765" s="73"/>
      <c r="F1765" s="30"/>
      <c r="G1765" s="30"/>
      <c r="H1765" s="136"/>
    </row>
    <row r="1766" spans="1:8">
      <c r="A1766" s="24"/>
      <c r="B1766" s="25"/>
      <c r="C1766" s="24"/>
      <c r="D1766" s="1" t="str">
        <f>IF(C1766="","",VLOOKUP(C1766,'Nomenclature des comptes'!$B$4:$C$646,2))</f>
        <v/>
      </c>
      <c r="E1766" s="73"/>
      <c r="F1766" s="30"/>
      <c r="G1766" s="30"/>
      <c r="H1766" s="136"/>
    </row>
    <row r="1767" spans="1:8">
      <c r="A1767" s="24"/>
      <c r="B1767" s="25"/>
      <c r="C1767" s="24"/>
      <c r="D1767" s="1" t="str">
        <f>IF(C1767="","",VLOOKUP(C1767,'Nomenclature des comptes'!$B$4:$C$646,2))</f>
        <v/>
      </c>
      <c r="E1767" s="73"/>
      <c r="F1767" s="30"/>
      <c r="G1767" s="30"/>
      <c r="H1767" s="136"/>
    </row>
    <row r="1768" spans="1:8">
      <c r="A1768" s="24"/>
      <c r="B1768" s="25"/>
      <c r="C1768" s="24"/>
      <c r="D1768" s="1" t="str">
        <f>IF(C1768="","",VLOOKUP(C1768,'Nomenclature des comptes'!$B$4:$C$646,2))</f>
        <v/>
      </c>
      <c r="E1768" s="73"/>
      <c r="F1768" s="30"/>
      <c r="G1768" s="30"/>
      <c r="H1768" s="136"/>
    </row>
    <row r="1769" spans="1:8">
      <c r="A1769" s="24"/>
      <c r="B1769" s="25"/>
      <c r="C1769" s="24"/>
      <c r="D1769" s="1" t="str">
        <f>IF(C1769="","",VLOOKUP(C1769,'Nomenclature des comptes'!$B$4:$C$646,2))</f>
        <v/>
      </c>
      <c r="E1769" s="73"/>
      <c r="F1769" s="30"/>
      <c r="G1769" s="30"/>
      <c r="H1769" s="136"/>
    </row>
    <row r="1770" spans="1:8">
      <c r="A1770" s="24"/>
      <c r="B1770" s="25"/>
      <c r="C1770" s="24"/>
      <c r="D1770" s="1" t="str">
        <f>IF(C1770="","",VLOOKUP(C1770,'Nomenclature des comptes'!$B$4:$C$646,2))</f>
        <v/>
      </c>
      <c r="E1770" s="73"/>
      <c r="F1770" s="30"/>
      <c r="G1770" s="30"/>
      <c r="H1770" s="136"/>
    </row>
    <row r="1771" spans="1:8">
      <c r="A1771" s="24"/>
      <c r="B1771" s="25"/>
      <c r="C1771" s="24"/>
      <c r="D1771" s="1" t="str">
        <f>IF(C1771="","",VLOOKUP(C1771,'Nomenclature des comptes'!$B$4:$C$646,2))</f>
        <v/>
      </c>
      <c r="E1771" s="73"/>
      <c r="F1771" s="30"/>
      <c r="G1771" s="30"/>
      <c r="H1771" s="136"/>
    </row>
    <row r="1772" spans="1:8">
      <c r="A1772" s="24"/>
      <c r="B1772" s="25"/>
      <c r="C1772" s="24"/>
      <c r="D1772" s="1" t="str">
        <f>IF(C1772="","",VLOOKUP(C1772,'Nomenclature des comptes'!$B$4:$C$646,2))</f>
        <v/>
      </c>
      <c r="E1772" s="73"/>
      <c r="F1772" s="30"/>
      <c r="G1772" s="30"/>
      <c r="H1772" s="136"/>
    </row>
    <row r="1773" spans="1:8">
      <c r="A1773" s="24"/>
      <c r="B1773" s="25"/>
      <c r="C1773" s="24"/>
      <c r="D1773" s="1" t="str">
        <f>IF(C1773="","",VLOOKUP(C1773,'Nomenclature des comptes'!$B$4:$C$646,2))</f>
        <v/>
      </c>
      <c r="E1773" s="73"/>
      <c r="F1773" s="30"/>
      <c r="G1773" s="30"/>
      <c r="H1773" s="136"/>
    </row>
    <row r="1774" spans="1:8">
      <c r="A1774" s="24"/>
      <c r="B1774" s="25"/>
      <c r="C1774" s="24"/>
      <c r="D1774" s="1" t="str">
        <f>IF(C1774="","",VLOOKUP(C1774,'Nomenclature des comptes'!$B$4:$C$646,2))</f>
        <v/>
      </c>
      <c r="E1774" s="73"/>
      <c r="F1774" s="30"/>
      <c r="G1774" s="30"/>
      <c r="H1774" s="136"/>
    </row>
    <row r="1775" spans="1:8">
      <c r="A1775" s="24"/>
      <c r="B1775" s="25"/>
      <c r="C1775" s="24"/>
      <c r="D1775" s="1" t="str">
        <f>IF(C1775="","",VLOOKUP(C1775,'Nomenclature des comptes'!$B$4:$C$646,2))</f>
        <v/>
      </c>
      <c r="E1775" s="73"/>
      <c r="F1775" s="30"/>
      <c r="G1775" s="30"/>
      <c r="H1775" s="136"/>
    </row>
    <row r="1776" spans="1:8">
      <c r="A1776" s="24"/>
      <c r="B1776" s="25"/>
      <c r="C1776" s="24"/>
      <c r="D1776" s="1" t="str">
        <f>IF(C1776="","",VLOOKUP(C1776,'Nomenclature des comptes'!$B$4:$C$646,2))</f>
        <v/>
      </c>
      <c r="E1776" s="73"/>
      <c r="F1776" s="30"/>
      <c r="G1776" s="30"/>
      <c r="H1776" s="136"/>
    </row>
    <row r="1777" spans="1:8">
      <c r="A1777" s="24"/>
      <c r="B1777" s="25"/>
      <c r="C1777" s="24"/>
      <c r="D1777" s="1" t="str">
        <f>IF(C1777="","",VLOOKUP(C1777,'Nomenclature des comptes'!$B$4:$C$646,2))</f>
        <v/>
      </c>
      <c r="E1777" s="73"/>
      <c r="F1777" s="30"/>
      <c r="G1777" s="30"/>
      <c r="H1777" s="136"/>
    </row>
    <row r="1778" spans="1:8">
      <c r="A1778" s="24"/>
      <c r="B1778" s="25"/>
      <c r="C1778" s="24"/>
      <c r="D1778" s="1" t="str">
        <f>IF(C1778="","",VLOOKUP(C1778,'Nomenclature des comptes'!$B$4:$C$646,2))</f>
        <v/>
      </c>
      <c r="E1778" s="73"/>
      <c r="F1778" s="30"/>
      <c r="G1778" s="30"/>
      <c r="H1778" s="136"/>
    </row>
    <row r="1779" spans="1:8">
      <c r="A1779" s="24"/>
      <c r="B1779" s="25"/>
      <c r="C1779" s="24"/>
      <c r="D1779" s="1" t="str">
        <f>IF(C1779="","",VLOOKUP(C1779,'Nomenclature des comptes'!$B$4:$C$646,2))</f>
        <v/>
      </c>
      <c r="E1779" s="73"/>
      <c r="F1779" s="30"/>
      <c r="G1779" s="30"/>
      <c r="H1779" s="136"/>
    </row>
    <row r="1780" spans="1:8">
      <c r="A1780" s="24"/>
      <c r="B1780" s="25"/>
      <c r="C1780" s="24"/>
      <c r="D1780" s="1" t="str">
        <f>IF(C1780="","",VLOOKUP(C1780,'Nomenclature des comptes'!$B$4:$C$646,2))</f>
        <v/>
      </c>
      <c r="E1780" s="73"/>
      <c r="F1780" s="30"/>
      <c r="G1780" s="30"/>
      <c r="H1780" s="136"/>
    </row>
    <row r="1781" spans="1:8">
      <c r="A1781" s="24"/>
      <c r="B1781" s="25"/>
      <c r="C1781" s="24"/>
      <c r="D1781" s="1" t="str">
        <f>IF(C1781="","",VLOOKUP(C1781,'Nomenclature des comptes'!$B$4:$C$646,2))</f>
        <v/>
      </c>
      <c r="E1781" s="73"/>
      <c r="F1781" s="30"/>
      <c r="G1781" s="30"/>
      <c r="H1781" s="136"/>
    </row>
    <row r="1782" spans="1:8">
      <c r="A1782" s="24"/>
      <c r="B1782" s="25"/>
      <c r="C1782" s="24"/>
      <c r="D1782" s="1" t="str">
        <f>IF(C1782="","",VLOOKUP(C1782,'Nomenclature des comptes'!$B$4:$C$646,2))</f>
        <v/>
      </c>
      <c r="E1782" s="73"/>
      <c r="F1782" s="30"/>
      <c r="G1782" s="30"/>
      <c r="H1782" s="136"/>
    </row>
    <row r="1783" spans="1:8">
      <c r="A1783" s="24"/>
      <c r="B1783" s="25"/>
      <c r="C1783" s="24"/>
      <c r="D1783" s="1" t="str">
        <f>IF(C1783="","",VLOOKUP(C1783,'Nomenclature des comptes'!$B$4:$C$646,2))</f>
        <v/>
      </c>
      <c r="E1783" s="73"/>
      <c r="F1783" s="30"/>
      <c r="G1783" s="30"/>
      <c r="H1783" s="136"/>
    </row>
    <row r="1784" spans="1:8">
      <c r="A1784" s="24"/>
      <c r="B1784" s="25"/>
      <c r="C1784" s="24"/>
      <c r="D1784" s="1" t="str">
        <f>IF(C1784="","",VLOOKUP(C1784,'Nomenclature des comptes'!$B$4:$C$646,2))</f>
        <v/>
      </c>
      <c r="E1784" s="73"/>
      <c r="F1784" s="30"/>
      <c r="G1784" s="30"/>
      <c r="H1784" s="136"/>
    </row>
    <row r="1785" spans="1:8">
      <c r="A1785" s="24"/>
      <c r="B1785" s="25"/>
      <c r="C1785" s="24"/>
      <c r="D1785" s="1" t="str">
        <f>IF(C1785="","",VLOOKUP(C1785,'Nomenclature des comptes'!$B$4:$C$646,2))</f>
        <v/>
      </c>
      <c r="E1785" s="73"/>
      <c r="F1785" s="30"/>
      <c r="G1785" s="30"/>
      <c r="H1785" s="136"/>
    </row>
    <row r="1786" spans="1:8">
      <c r="A1786" s="24"/>
      <c r="B1786" s="25"/>
      <c r="C1786" s="24"/>
      <c r="D1786" s="1" t="str">
        <f>IF(C1786="","",VLOOKUP(C1786,'Nomenclature des comptes'!$B$4:$C$646,2))</f>
        <v/>
      </c>
      <c r="E1786" s="73"/>
      <c r="F1786" s="30"/>
      <c r="G1786" s="30"/>
      <c r="H1786" s="136"/>
    </row>
    <row r="1787" spans="1:8">
      <c r="A1787" s="24"/>
      <c r="B1787" s="25"/>
      <c r="C1787" s="24"/>
      <c r="D1787" s="1" t="str">
        <f>IF(C1787="","",VLOOKUP(C1787,'Nomenclature des comptes'!$B$4:$C$646,2))</f>
        <v/>
      </c>
      <c r="E1787" s="73"/>
      <c r="F1787" s="30"/>
      <c r="G1787" s="30"/>
      <c r="H1787" s="136"/>
    </row>
    <row r="1788" spans="1:8">
      <c r="A1788" s="24"/>
      <c r="B1788" s="25"/>
      <c r="C1788" s="24"/>
      <c r="D1788" s="1" t="str">
        <f>IF(C1788="","",VLOOKUP(C1788,'Nomenclature des comptes'!$B$4:$C$646,2))</f>
        <v/>
      </c>
      <c r="E1788" s="73"/>
      <c r="F1788" s="30"/>
      <c r="G1788" s="30"/>
      <c r="H1788" s="136"/>
    </row>
    <row r="1789" spans="1:8">
      <c r="A1789" s="24"/>
      <c r="B1789" s="25"/>
      <c r="C1789" s="24"/>
      <c r="D1789" s="1" t="str">
        <f>IF(C1789="","",VLOOKUP(C1789,'Nomenclature des comptes'!$B$4:$C$646,2))</f>
        <v/>
      </c>
      <c r="E1789" s="73"/>
      <c r="F1789" s="30"/>
      <c r="G1789" s="30"/>
      <c r="H1789" s="136"/>
    </row>
    <row r="1790" spans="1:8">
      <c r="A1790" s="24"/>
      <c r="B1790" s="25"/>
      <c r="C1790" s="24"/>
      <c r="D1790" s="1" t="str">
        <f>IF(C1790="","",VLOOKUP(C1790,'Nomenclature des comptes'!$B$4:$C$646,2))</f>
        <v/>
      </c>
      <c r="E1790" s="73"/>
      <c r="F1790" s="30"/>
      <c r="G1790" s="30"/>
      <c r="H1790" s="136"/>
    </row>
    <row r="1791" spans="1:8">
      <c r="A1791" s="24"/>
      <c r="B1791" s="25"/>
      <c r="C1791" s="24"/>
      <c r="D1791" s="1" t="str">
        <f>IF(C1791="","",VLOOKUP(C1791,'Nomenclature des comptes'!$B$4:$C$646,2))</f>
        <v/>
      </c>
      <c r="E1791" s="73"/>
      <c r="F1791" s="30"/>
      <c r="G1791" s="30"/>
      <c r="H1791" s="136"/>
    </row>
    <row r="1792" spans="1:8">
      <c r="A1792" s="24"/>
      <c r="B1792" s="25"/>
      <c r="C1792" s="24"/>
      <c r="D1792" s="1" t="str">
        <f>IF(C1792="","",VLOOKUP(C1792,'Nomenclature des comptes'!$B$4:$C$646,2))</f>
        <v/>
      </c>
      <c r="E1792" s="73"/>
      <c r="F1792" s="30"/>
      <c r="G1792" s="30"/>
      <c r="H1792" s="136"/>
    </row>
    <row r="1793" spans="1:8">
      <c r="A1793" s="24"/>
      <c r="B1793" s="25"/>
      <c r="C1793" s="24"/>
      <c r="D1793" s="1" t="str">
        <f>IF(C1793="","",VLOOKUP(C1793,'Nomenclature des comptes'!$B$4:$C$646,2))</f>
        <v/>
      </c>
      <c r="E1793" s="73"/>
      <c r="F1793" s="30"/>
      <c r="G1793" s="30"/>
      <c r="H1793" s="136"/>
    </row>
    <row r="1794" spans="1:8">
      <c r="A1794" s="24"/>
      <c r="B1794" s="25"/>
      <c r="C1794" s="24"/>
      <c r="D1794" s="1" t="str">
        <f>IF(C1794="","",VLOOKUP(C1794,'Nomenclature des comptes'!$B$4:$C$646,2))</f>
        <v/>
      </c>
      <c r="E1794" s="73"/>
      <c r="F1794" s="30"/>
      <c r="G1794" s="30"/>
      <c r="H1794" s="136"/>
    </row>
    <row r="1795" spans="1:8">
      <c r="A1795" s="24"/>
      <c r="B1795" s="25"/>
      <c r="C1795" s="24"/>
      <c r="D1795" s="1" t="str">
        <f>IF(C1795="","",VLOOKUP(C1795,'Nomenclature des comptes'!$B$4:$C$646,2))</f>
        <v/>
      </c>
      <c r="E1795" s="73"/>
      <c r="F1795" s="30"/>
      <c r="G1795" s="30"/>
      <c r="H1795" s="136"/>
    </row>
    <row r="1796" spans="1:8">
      <c r="A1796" s="24"/>
      <c r="B1796" s="25"/>
      <c r="C1796" s="24"/>
      <c r="D1796" s="1" t="str">
        <f>IF(C1796="","",VLOOKUP(C1796,'Nomenclature des comptes'!$B$4:$C$646,2))</f>
        <v/>
      </c>
      <c r="E1796" s="73"/>
      <c r="F1796" s="30"/>
      <c r="G1796" s="30"/>
      <c r="H1796" s="136"/>
    </row>
    <row r="1797" spans="1:8">
      <c r="A1797" s="24"/>
      <c r="B1797" s="25"/>
      <c r="C1797" s="24"/>
      <c r="D1797" s="1" t="str">
        <f>IF(C1797="","",VLOOKUP(C1797,'Nomenclature des comptes'!$B$4:$C$646,2))</f>
        <v/>
      </c>
      <c r="E1797" s="73"/>
      <c r="F1797" s="30"/>
      <c r="G1797" s="30"/>
      <c r="H1797" s="136"/>
    </row>
    <row r="1798" spans="1:8">
      <c r="A1798" s="24"/>
      <c r="B1798" s="25"/>
      <c r="C1798" s="24"/>
      <c r="D1798" s="1" t="str">
        <f>IF(C1798="","",VLOOKUP(C1798,'Nomenclature des comptes'!$B$4:$C$646,2))</f>
        <v/>
      </c>
      <c r="E1798" s="73"/>
      <c r="F1798" s="30"/>
      <c r="G1798" s="30"/>
      <c r="H1798" s="136"/>
    </row>
    <row r="1799" spans="1:8">
      <c r="A1799" s="24"/>
      <c r="B1799" s="25"/>
      <c r="C1799" s="24"/>
      <c r="D1799" s="1" t="str">
        <f>IF(C1799="","",VLOOKUP(C1799,'Nomenclature des comptes'!$B$4:$C$646,2))</f>
        <v/>
      </c>
      <c r="E1799" s="73"/>
      <c r="F1799" s="30"/>
      <c r="G1799" s="30"/>
      <c r="H1799" s="136"/>
    </row>
    <row r="1800" spans="1:8">
      <c r="A1800" s="24"/>
      <c r="B1800" s="25"/>
      <c r="C1800" s="24"/>
      <c r="D1800" s="1" t="str">
        <f>IF(C1800="","",VLOOKUP(C1800,'Nomenclature des comptes'!$B$4:$C$646,2))</f>
        <v/>
      </c>
      <c r="E1800" s="73"/>
      <c r="F1800" s="30"/>
      <c r="G1800" s="30"/>
      <c r="H1800" s="136"/>
    </row>
    <row r="1801" spans="1:8">
      <c r="A1801" s="24"/>
      <c r="B1801" s="25"/>
      <c r="C1801" s="24"/>
      <c r="D1801" s="1" t="str">
        <f>IF(C1801="","",VLOOKUP(C1801,'Nomenclature des comptes'!$B$4:$C$646,2))</f>
        <v/>
      </c>
      <c r="E1801" s="73"/>
      <c r="F1801" s="30"/>
      <c r="G1801" s="30"/>
      <c r="H1801" s="136"/>
    </row>
    <row r="1802" spans="1:8">
      <c r="A1802" s="24"/>
      <c r="B1802" s="25"/>
      <c r="C1802" s="24"/>
      <c r="D1802" s="1" t="str">
        <f>IF(C1802="","",VLOOKUP(C1802,'Nomenclature des comptes'!$B$4:$C$646,2))</f>
        <v/>
      </c>
      <c r="E1802" s="73"/>
      <c r="F1802" s="30"/>
      <c r="G1802" s="30"/>
      <c r="H1802" s="136"/>
    </row>
    <row r="1803" spans="1:8">
      <c r="A1803" s="24"/>
      <c r="B1803" s="25"/>
      <c r="C1803" s="24"/>
      <c r="D1803" s="1" t="str">
        <f>IF(C1803="","",VLOOKUP(C1803,'Nomenclature des comptes'!$B$4:$C$646,2))</f>
        <v/>
      </c>
      <c r="E1803" s="73"/>
      <c r="F1803" s="30"/>
      <c r="G1803" s="30"/>
      <c r="H1803" s="136"/>
    </row>
    <row r="1804" spans="1:8">
      <c r="A1804" s="24"/>
      <c r="B1804" s="25"/>
      <c r="C1804" s="24"/>
      <c r="D1804" s="1" t="str">
        <f>IF(C1804="","",VLOOKUP(C1804,'Nomenclature des comptes'!$B$4:$C$646,2))</f>
        <v/>
      </c>
      <c r="E1804" s="73"/>
      <c r="F1804" s="30"/>
      <c r="G1804" s="30"/>
      <c r="H1804" s="136"/>
    </row>
    <row r="1805" spans="1:8">
      <c r="A1805" s="24"/>
      <c r="B1805" s="25"/>
      <c r="C1805" s="24"/>
      <c r="D1805" s="1" t="str">
        <f>IF(C1805="","",VLOOKUP(C1805,'Nomenclature des comptes'!$B$4:$C$646,2))</f>
        <v/>
      </c>
      <c r="E1805" s="73"/>
      <c r="F1805" s="30"/>
      <c r="G1805" s="30"/>
      <c r="H1805" s="136"/>
    </row>
    <row r="1806" spans="1:8">
      <c r="A1806" s="24"/>
      <c r="B1806" s="25"/>
      <c r="C1806" s="24"/>
      <c r="D1806" s="1" t="str">
        <f>IF(C1806="","",VLOOKUP(C1806,'Nomenclature des comptes'!$B$4:$C$646,2))</f>
        <v/>
      </c>
      <c r="E1806" s="73"/>
      <c r="F1806" s="30"/>
      <c r="G1806" s="30"/>
      <c r="H1806" s="136"/>
    </row>
    <row r="1807" spans="1:8">
      <c r="A1807" s="24"/>
      <c r="B1807" s="25"/>
      <c r="C1807" s="24"/>
      <c r="D1807" s="1" t="str">
        <f>IF(C1807="","",VLOOKUP(C1807,'Nomenclature des comptes'!$B$4:$C$646,2))</f>
        <v/>
      </c>
      <c r="E1807" s="73"/>
      <c r="F1807" s="30"/>
      <c r="G1807" s="30"/>
      <c r="H1807" s="136"/>
    </row>
    <row r="1808" spans="1:8">
      <c r="A1808" s="24"/>
      <c r="B1808" s="25"/>
      <c r="C1808" s="24"/>
      <c r="D1808" s="1" t="str">
        <f>IF(C1808="","",VLOOKUP(C1808,'Nomenclature des comptes'!$B$4:$C$646,2))</f>
        <v/>
      </c>
      <c r="E1808" s="73"/>
      <c r="F1808" s="30"/>
      <c r="G1808" s="30"/>
      <c r="H1808" s="136"/>
    </row>
    <row r="1809" spans="1:8">
      <c r="A1809" s="24"/>
      <c r="B1809" s="25"/>
      <c r="C1809" s="24"/>
      <c r="D1809" s="1" t="str">
        <f>IF(C1809="","",VLOOKUP(C1809,'Nomenclature des comptes'!$B$4:$C$646,2))</f>
        <v/>
      </c>
      <c r="E1809" s="73"/>
      <c r="F1809" s="30"/>
      <c r="G1809" s="30"/>
      <c r="H1809" s="136"/>
    </row>
    <row r="1810" spans="1:8">
      <c r="A1810" s="24"/>
      <c r="B1810" s="25"/>
      <c r="C1810" s="24"/>
      <c r="D1810" s="1" t="str">
        <f>IF(C1810="","",VLOOKUP(C1810,'Nomenclature des comptes'!$B$4:$C$646,2))</f>
        <v/>
      </c>
      <c r="E1810" s="73"/>
      <c r="F1810" s="30"/>
      <c r="G1810" s="30"/>
      <c r="H1810" s="136"/>
    </row>
    <row r="1811" spans="1:8">
      <c r="A1811" s="24"/>
      <c r="B1811" s="25"/>
      <c r="C1811" s="24"/>
      <c r="D1811" s="1" t="str">
        <f>IF(C1811="","",VLOOKUP(C1811,'Nomenclature des comptes'!$B$4:$C$646,2))</f>
        <v/>
      </c>
      <c r="E1811" s="73"/>
      <c r="F1811" s="30"/>
      <c r="G1811" s="30"/>
      <c r="H1811" s="136"/>
    </row>
    <row r="1812" spans="1:8">
      <c r="A1812" s="24"/>
      <c r="B1812" s="25"/>
      <c r="C1812" s="24"/>
      <c r="D1812" s="1" t="str">
        <f>IF(C1812="","",VLOOKUP(C1812,'Nomenclature des comptes'!$B$4:$C$646,2))</f>
        <v/>
      </c>
      <c r="E1812" s="73"/>
      <c r="F1812" s="30"/>
      <c r="G1812" s="30"/>
      <c r="H1812" s="136"/>
    </row>
    <row r="1813" spans="1:8">
      <c r="A1813" s="24"/>
      <c r="B1813" s="25"/>
      <c r="C1813" s="24"/>
      <c r="D1813" s="1" t="str">
        <f>IF(C1813="","",VLOOKUP(C1813,'Nomenclature des comptes'!$B$4:$C$646,2))</f>
        <v/>
      </c>
      <c r="E1813" s="73"/>
      <c r="F1813" s="30"/>
      <c r="G1813" s="30"/>
      <c r="H1813" s="136"/>
    </row>
    <row r="1814" spans="1:8">
      <c r="A1814" s="24"/>
      <c r="B1814" s="25"/>
      <c r="C1814" s="24"/>
      <c r="D1814" s="1" t="str">
        <f>IF(C1814="","",VLOOKUP(C1814,'Nomenclature des comptes'!$B$4:$C$646,2))</f>
        <v/>
      </c>
      <c r="E1814" s="73"/>
      <c r="F1814" s="30"/>
      <c r="G1814" s="30"/>
      <c r="H1814" s="136"/>
    </row>
    <row r="1815" spans="1:8">
      <c r="A1815" s="24"/>
      <c r="B1815" s="25"/>
      <c r="C1815" s="24"/>
      <c r="D1815" s="1" t="str">
        <f>IF(C1815="","",VLOOKUP(C1815,'Nomenclature des comptes'!$B$4:$C$646,2))</f>
        <v/>
      </c>
      <c r="E1815" s="73"/>
      <c r="F1815" s="30"/>
      <c r="G1815" s="30"/>
      <c r="H1815" s="136"/>
    </row>
    <row r="1816" spans="1:8">
      <c r="A1816" s="24"/>
      <c r="B1816" s="25"/>
      <c r="C1816" s="24"/>
      <c r="D1816" s="1" t="str">
        <f>IF(C1816="","",VLOOKUP(C1816,'Nomenclature des comptes'!$B$4:$C$646,2))</f>
        <v/>
      </c>
      <c r="E1816" s="73"/>
      <c r="F1816" s="30"/>
      <c r="G1816" s="30"/>
      <c r="H1816" s="136"/>
    </row>
    <row r="1817" spans="1:8">
      <c r="A1817" s="24"/>
      <c r="B1817" s="25"/>
      <c r="C1817" s="24"/>
      <c r="D1817" s="1" t="str">
        <f>IF(C1817="","",VLOOKUP(C1817,'Nomenclature des comptes'!$B$4:$C$646,2))</f>
        <v/>
      </c>
      <c r="E1817" s="73"/>
      <c r="F1817" s="30"/>
      <c r="G1817" s="30"/>
      <c r="H1817" s="136"/>
    </row>
    <row r="1818" spans="1:8">
      <c r="A1818" s="24"/>
      <c r="B1818" s="25"/>
      <c r="C1818" s="24"/>
      <c r="D1818" s="1" t="str">
        <f>IF(C1818="","",VLOOKUP(C1818,'Nomenclature des comptes'!$B$4:$C$646,2))</f>
        <v/>
      </c>
      <c r="E1818" s="73"/>
      <c r="F1818" s="30"/>
      <c r="G1818" s="30"/>
      <c r="H1818" s="136"/>
    </row>
    <row r="1819" spans="1:8">
      <c r="A1819" s="24"/>
      <c r="B1819" s="25"/>
      <c r="C1819" s="24"/>
      <c r="D1819" s="1" t="str">
        <f>IF(C1819="","",VLOOKUP(C1819,'Nomenclature des comptes'!$B$4:$C$646,2))</f>
        <v/>
      </c>
      <c r="E1819" s="73"/>
      <c r="F1819" s="30"/>
      <c r="G1819" s="30"/>
      <c r="H1819" s="136"/>
    </row>
    <row r="1820" spans="1:8">
      <c r="A1820" s="24"/>
      <c r="B1820" s="25"/>
      <c r="C1820" s="24"/>
      <c r="D1820" s="1" t="str">
        <f>IF(C1820="","",VLOOKUP(C1820,'Nomenclature des comptes'!$B$4:$C$646,2))</f>
        <v/>
      </c>
      <c r="E1820" s="73"/>
      <c r="F1820" s="30"/>
      <c r="G1820" s="30"/>
      <c r="H1820" s="136"/>
    </row>
    <row r="1821" spans="1:8">
      <c r="A1821" s="24"/>
      <c r="B1821" s="25"/>
      <c r="C1821" s="24"/>
      <c r="D1821" s="1" t="str">
        <f>IF(C1821="","",VLOOKUP(C1821,'Nomenclature des comptes'!$B$4:$C$646,2))</f>
        <v/>
      </c>
      <c r="E1821" s="73"/>
      <c r="F1821" s="30"/>
      <c r="G1821" s="30"/>
      <c r="H1821" s="136"/>
    </row>
    <row r="1822" spans="1:8">
      <c r="A1822" s="24"/>
      <c r="B1822" s="25"/>
      <c r="C1822" s="24"/>
      <c r="D1822" s="1" t="str">
        <f>IF(C1822="","",VLOOKUP(C1822,'Nomenclature des comptes'!$B$4:$C$646,2))</f>
        <v/>
      </c>
      <c r="E1822" s="73"/>
      <c r="F1822" s="30"/>
      <c r="G1822" s="30"/>
      <c r="H1822" s="136"/>
    </row>
    <row r="1823" spans="1:8">
      <c r="A1823" s="24"/>
      <c r="B1823" s="25"/>
      <c r="C1823" s="24"/>
      <c r="D1823" s="1" t="str">
        <f>IF(C1823="","",VLOOKUP(C1823,'Nomenclature des comptes'!$B$4:$C$646,2))</f>
        <v/>
      </c>
      <c r="E1823" s="73"/>
      <c r="F1823" s="30"/>
      <c r="G1823" s="30"/>
      <c r="H1823" s="136"/>
    </row>
    <row r="1824" spans="1:8">
      <c r="A1824" s="24"/>
      <c r="B1824" s="25"/>
      <c r="C1824" s="24"/>
      <c r="D1824" s="1" t="str">
        <f>IF(C1824="","",VLOOKUP(C1824,'Nomenclature des comptes'!$B$4:$C$646,2))</f>
        <v/>
      </c>
      <c r="E1824" s="73"/>
      <c r="F1824" s="30"/>
      <c r="G1824" s="30"/>
      <c r="H1824" s="136"/>
    </row>
    <row r="1825" spans="1:8">
      <c r="A1825" s="24"/>
      <c r="B1825" s="25"/>
      <c r="C1825" s="24"/>
      <c r="D1825" s="1" t="str">
        <f>IF(C1825="","",VLOOKUP(C1825,'Nomenclature des comptes'!$B$4:$C$646,2))</f>
        <v/>
      </c>
      <c r="E1825" s="73"/>
      <c r="F1825" s="30"/>
      <c r="G1825" s="30"/>
      <c r="H1825" s="136"/>
    </row>
    <row r="1826" spans="1:8">
      <c r="A1826" s="24"/>
      <c r="B1826" s="25"/>
      <c r="C1826" s="24"/>
      <c r="D1826" s="1" t="str">
        <f>IF(C1826="","",VLOOKUP(C1826,'Nomenclature des comptes'!$B$4:$C$646,2))</f>
        <v/>
      </c>
      <c r="E1826" s="73"/>
      <c r="F1826" s="30"/>
      <c r="G1826" s="30"/>
      <c r="H1826" s="136"/>
    </row>
    <row r="1827" spans="1:8">
      <c r="A1827" s="24"/>
      <c r="B1827" s="25"/>
      <c r="C1827" s="24"/>
      <c r="D1827" s="1" t="str">
        <f>IF(C1827="","",VLOOKUP(C1827,'Nomenclature des comptes'!$B$4:$C$646,2))</f>
        <v/>
      </c>
      <c r="E1827" s="73"/>
      <c r="F1827" s="30"/>
      <c r="G1827" s="30"/>
      <c r="H1827" s="136"/>
    </row>
    <row r="1828" spans="1:8">
      <c r="A1828" s="24"/>
      <c r="B1828" s="25"/>
      <c r="C1828" s="24"/>
      <c r="D1828" s="1" t="str">
        <f>IF(C1828="","",VLOOKUP(C1828,'Nomenclature des comptes'!$B$4:$C$646,2))</f>
        <v/>
      </c>
      <c r="E1828" s="73"/>
      <c r="F1828" s="30"/>
      <c r="G1828" s="30"/>
      <c r="H1828" s="136"/>
    </row>
    <row r="1829" spans="1:8">
      <c r="A1829" s="24"/>
      <c r="B1829" s="25"/>
      <c r="C1829" s="24"/>
      <c r="D1829" s="1" t="str">
        <f>IF(C1829="","",VLOOKUP(C1829,'Nomenclature des comptes'!$B$4:$C$646,2))</f>
        <v/>
      </c>
      <c r="E1829" s="73"/>
      <c r="F1829" s="30"/>
      <c r="G1829" s="30"/>
      <c r="H1829" s="136"/>
    </row>
    <row r="1830" spans="1:8">
      <c r="A1830" s="24"/>
      <c r="B1830" s="25"/>
      <c r="C1830" s="24"/>
      <c r="D1830" s="1" t="str">
        <f>IF(C1830="","",VLOOKUP(C1830,'Nomenclature des comptes'!$B$4:$C$646,2))</f>
        <v/>
      </c>
      <c r="E1830" s="73"/>
      <c r="F1830" s="30"/>
      <c r="G1830" s="30"/>
      <c r="H1830" s="136"/>
    </row>
    <row r="1831" spans="1:8">
      <c r="A1831" s="24"/>
      <c r="B1831" s="25"/>
      <c r="C1831" s="24"/>
      <c r="D1831" s="1" t="str">
        <f>IF(C1831="","",VLOOKUP(C1831,'Nomenclature des comptes'!$B$4:$C$646,2))</f>
        <v/>
      </c>
      <c r="E1831" s="73"/>
      <c r="F1831" s="30"/>
      <c r="G1831" s="30"/>
      <c r="H1831" s="136"/>
    </row>
    <row r="1832" spans="1:8">
      <c r="A1832" s="24"/>
      <c r="B1832" s="25"/>
      <c r="C1832" s="24"/>
      <c r="D1832" s="1" t="str">
        <f>IF(C1832="","",VLOOKUP(C1832,'Nomenclature des comptes'!$B$4:$C$646,2))</f>
        <v/>
      </c>
      <c r="E1832" s="73"/>
      <c r="F1832" s="30"/>
      <c r="G1832" s="30"/>
      <c r="H1832" s="136"/>
    </row>
    <row r="1833" spans="1:8">
      <c r="A1833" s="24"/>
      <c r="B1833" s="25"/>
      <c r="C1833" s="24"/>
      <c r="D1833" s="1" t="str">
        <f>IF(C1833="","",VLOOKUP(C1833,'Nomenclature des comptes'!$B$4:$C$646,2))</f>
        <v/>
      </c>
      <c r="E1833" s="73"/>
      <c r="F1833" s="30"/>
      <c r="G1833" s="30"/>
      <c r="H1833" s="136"/>
    </row>
    <row r="1834" spans="1:8">
      <c r="A1834" s="24"/>
      <c r="B1834" s="25"/>
      <c r="C1834" s="24"/>
      <c r="D1834" s="1" t="str">
        <f>IF(C1834="","",VLOOKUP(C1834,'Nomenclature des comptes'!$B$4:$C$646,2))</f>
        <v/>
      </c>
      <c r="E1834" s="73"/>
      <c r="F1834" s="30"/>
      <c r="G1834" s="30"/>
      <c r="H1834" s="136"/>
    </row>
    <row r="1835" spans="1:8">
      <c r="A1835" s="24"/>
      <c r="B1835" s="25"/>
      <c r="C1835" s="24"/>
      <c r="D1835" s="1" t="str">
        <f>IF(C1835="","",VLOOKUP(C1835,'Nomenclature des comptes'!$B$4:$C$646,2))</f>
        <v/>
      </c>
      <c r="E1835" s="73"/>
      <c r="F1835" s="30"/>
      <c r="G1835" s="30"/>
      <c r="H1835" s="136"/>
    </row>
    <row r="1836" spans="1:8">
      <c r="A1836" s="24"/>
      <c r="B1836" s="25"/>
      <c r="C1836" s="24"/>
      <c r="D1836" s="1" t="str">
        <f>IF(C1836="","",VLOOKUP(C1836,'Nomenclature des comptes'!$B$4:$C$646,2))</f>
        <v/>
      </c>
      <c r="E1836" s="73"/>
      <c r="F1836" s="30"/>
      <c r="G1836" s="30"/>
      <c r="H1836" s="136"/>
    </row>
    <row r="1837" spans="1:8">
      <c r="A1837" s="24"/>
      <c r="B1837" s="25"/>
      <c r="C1837" s="24"/>
      <c r="D1837" s="1" t="str">
        <f>IF(C1837="","",VLOOKUP(C1837,'Nomenclature des comptes'!$B$4:$C$646,2))</f>
        <v/>
      </c>
      <c r="E1837" s="73"/>
      <c r="F1837" s="30"/>
      <c r="G1837" s="30"/>
      <c r="H1837" s="136"/>
    </row>
    <row r="1838" spans="1:8">
      <c r="A1838" s="24"/>
      <c r="B1838" s="25"/>
      <c r="C1838" s="24"/>
      <c r="D1838" s="1" t="str">
        <f>IF(C1838="","",VLOOKUP(C1838,'Nomenclature des comptes'!$B$4:$C$646,2))</f>
        <v/>
      </c>
      <c r="E1838" s="73"/>
      <c r="F1838" s="30"/>
      <c r="G1838" s="30"/>
      <c r="H1838" s="136"/>
    </row>
    <row r="1839" spans="1:8">
      <c r="A1839" s="24"/>
      <c r="B1839" s="25"/>
      <c r="C1839" s="24"/>
      <c r="D1839" s="1" t="str">
        <f>IF(C1839="","",VLOOKUP(C1839,'Nomenclature des comptes'!$B$4:$C$646,2))</f>
        <v/>
      </c>
      <c r="E1839" s="73"/>
      <c r="F1839" s="30"/>
      <c r="G1839" s="30"/>
      <c r="H1839" s="136"/>
    </row>
    <row r="1840" spans="1:8">
      <c r="A1840" s="24"/>
      <c r="B1840" s="25"/>
      <c r="C1840" s="24"/>
      <c r="D1840" s="1" t="str">
        <f>IF(C1840="","",VLOOKUP(C1840,'Nomenclature des comptes'!$B$4:$C$646,2))</f>
        <v/>
      </c>
      <c r="E1840" s="73"/>
      <c r="F1840" s="30"/>
      <c r="G1840" s="30"/>
      <c r="H1840" s="136"/>
    </row>
    <row r="1841" spans="1:8">
      <c r="A1841" s="24"/>
      <c r="B1841" s="25"/>
      <c r="C1841" s="24"/>
      <c r="D1841" s="1" t="str">
        <f>IF(C1841="","",VLOOKUP(C1841,'Nomenclature des comptes'!$B$4:$C$646,2))</f>
        <v/>
      </c>
      <c r="E1841" s="73"/>
      <c r="F1841" s="30"/>
      <c r="G1841" s="30"/>
      <c r="H1841" s="136"/>
    </row>
    <row r="1842" spans="1:8">
      <c r="A1842" s="24"/>
      <c r="B1842" s="25"/>
      <c r="C1842" s="24"/>
      <c r="D1842" s="1" t="str">
        <f>IF(C1842="","",VLOOKUP(C1842,'Nomenclature des comptes'!$B$4:$C$646,2))</f>
        <v/>
      </c>
      <c r="E1842" s="73"/>
      <c r="F1842" s="30"/>
      <c r="G1842" s="30"/>
      <c r="H1842" s="136"/>
    </row>
    <row r="1843" spans="1:8">
      <c r="A1843" s="24"/>
      <c r="B1843" s="25"/>
      <c r="C1843" s="24"/>
      <c r="D1843" s="1" t="str">
        <f>IF(C1843="","",VLOOKUP(C1843,'Nomenclature des comptes'!$B$4:$C$646,2))</f>
        <v/>
      </c>
      <c r="E1843" s="73"/>
      <c r="F1843" s="30"/>
      <c r="G1843" s="30"/>
      <c r="H1843" s="136"/>
    </row>
    <row r="1844" spans="1:8">
      <c r="A1844" s="24"/>
      <c r="B1844" s="25"/>
      <c r="C1844" s="24"/>
      <c r="D1844" s="1" t="str">
        <f>IF(C1844="","",VLOOKUP(C1844,'Nomenclature des comptes'!$B$4:$C$646,2))</f>
        <v/>
      </c>
      <c r="E1844" s="73"/>
      <c r="F1844" s="30"/>
      <c r="G1844" s="30"/>
      <c r="H1844" s="136"/>
    </row>
    <row r="1845" spans="1:8">
      <c r="A1845" s="24"/>
      <c r="B1845" s="25"/>
      <c r="C1845" s="24"/>
      <c r="D1845" s="1" t="str">
        <f>IF(C1845="","",VLOOKUP(C1845,'Nomenclature des comptes'!$B$4:$C$646,2))</f>
        <v/>
      </c>
      <c r="E1845" s="73"/>
      <c r="F1845" s="30"/>
      <c r="G1845" s="30"/>
      <c r="H1845" s="136"/>
    </row>
    <row r="1846" spans="1:8">
      <c r="A1846" s="24"/>
      <c r="B1846" s="25"/>
      <c r="C1846" s="24"/>
      <c r="D1846" s="1" t="str">
        <f>IF(C1846="","",VLOOKUP(C1846,'Nomenclature des comptes'!$B$4:$C$646,2))</f>
        <v/>
      </c>
      <c r="E1846" s="73"/>
      <c r="F1846" s="30"/>
      <c r="G1846" s="30"/>
      <c r="H1846" s="136"/>
    </row>
    <row r="1847" spans="1:8">
      <c r="A1847" s="24"/>
      <c r="B1847" s="25"/>
      <c r="C1847" s="24"/>
      <c r="D1847" s="1" t="str">
        <f>IF(C1847="","",VLOOKUP(C1847,'Nomenclature des comptes'!$B$4:$C$646,2))</f>
        <v/>
      </c>
      <c r="E1847" s="73"/>
      <c r="F1847" s="30"/>
      <c r="G1847" s="30"/>
      <c r="H1847" s="136"/>
    </row>
    <row r="1848" spans="1:8">
      <c r="A1848" s="24"/>
      <c r="B1848" s="25"/>
      <c r="C1848" s="24"/>
      <c r="D1848" s="1" t="str">
        <f>IF(C1848="","",VLOOKUP(C1848,'Nomenclature des comptes'!$B$4:$C$646,2))</f>
        <v/>
      </c>
      <c r="E1848" s="73"/>
      <c r="F1848" s="30"/>
      <c r="G1848" s="30"/>
      <c r="H1848" s="136"/>
    </row>
    <row r="1849" spans="1:8">
      <c r="A1849" s="24"/>
      <c r="B1849" s="25"/>
      <c r="C1849" s="24"/>
      <c r="D1849" s="1" t="str">
        <f>IF(C1849="","",VLOOKUP(C1849,'Nomenclature des comptes'!$B$4:$C$646,2))</f>
        <v/>
      </c>
      <c r="E1849" s="73"/>
      <c r="F1849" s="30"/>
      <c r="G1849" s="30"/>
      <c r="H1849" s="136"/>
    </row>
    <row r="1850" spans="1:8">
      <c r="A1850" s="24"/>
      <c r="B1850" s="25"/>
      <c r="C1850" s="24"/>
      <c r="D1850" s="1" t="str">
        <f>IF(C1850="","",VLOOKUP(C1850,'Nomenclature des comptes'!$B$4:$C$646,2))</f>
        <v/>
      </c>
      <c r="E1850" s="73"/>
      <c r="F1850" s="30"/>
      <c r="G1850" s="30"/>
      <c r="H1850" s="136"/>
    </row>
    <row r="1851" spans="1:8">
      <c r="A1851" s="24"/>
      <c r="B1851" s="25"/>
      <c r="C1851" s="24"/>
      <c r="D1851" s="1" t="str">
        <f>IF(C1851="","",VLOOKUP(C1851,'Nomenclature des comptes'!$B$4:$C$646,2))</f>
        <v/>
      </c>
      <c r="E1851" s="73"/>
      <c r="F1851" s="30"/>
      <c r="G1851" s="30"/>
      <c r="H1851" s="136"/>
    </row>
    <row r="1852" spans="1:8">
      <c r="A1852" s="24"/>
      <c r="B1852" s="25"/>
      <c r="C1852" s="24"/>
      <c r="D1852" s="1" t="str">
        <f>IF(C1852="","",VLOOKUP(C1852,'Nomenclature des comptes'!$B$4:$C$646,2))</f>
        <v/>
      </c>
      <c r="E1852" s="73"/>
      <c r="F1852" s="30"/>
      <c r="G1852" s="30"/>
      <c r="H1852" s="136"/>
    </row>
    <row r="1853" spans="1:8">
      <c r="A1853" s="24"/>
      <c r="B1853" s="25"/>
      <c r="C1853" s="24"/>
      <c r="D1853" s="1" t="str">
        <f>IF(C1853="","",VLOOKUP(C1853,'Nomenclature des comptes'!$B$4:$C$646,2))</f>
        <v/>
      </c>
      <c r="E1853" s="73"/>
      <c r="F1853" s="30"/>
      <c r="G1853" s="30"/>
      <c r="H1853" s="136"/>
    </row>
    <row r="1854" spans="1:8">
      <c r="A1854" s="24"/>
      <c r="B1854" s="25"/>
      <c r="C1854" s="24"/>
      <c r="D1854" s="1" t="str">
        <f>IF(C1854="","",VLOOKUP(C1854,'Nomenclature des comptes'!$B$4:$C$646,2))</f>
        <v/>
      </c>
      <c r="E1854" s="73"/>
      <c r="F1854" s="30"/>
      <c r="G1854" s="30"/>
      <c r="H1854" s="136"/>
    </row>
    <row r="1855" spans="1:8">
      <c r="A1855" s="24"/>
      <c r="B1855" s="25"/>
      <c r="C1855" s="24"/>
      <c r="D1855" s="1" t="str">
        <f>IF(C1855="","",VLOOKUP(C1855,'Nomenclature des comptes'!$B$4:$C$646,2))</f>
        <v/>
      </c>
      <c r="E1855" s="73"/>
      <c r="F1855" s="30"/>
      <c r="G1855" s="30"/>
      <c r="H1855" s="136"/>
    </row>
    <row r="1856" spans="1:8">
      <c r="A1856" s="24"/>
      <c r="B1856" s="25"/>
      <c r="C1856" s="24"/>
      <c r="D1856" s="1" t="str">
        <f>IF(C1856="","",VLOOKUP(C1856,'Nomenclature des comptes'!$B$4:$C$646,2))</f>
        <v/>
      </c>
      <c r="E1856" s="73"/>
      <c r="F1856" s="30"/>
      <c r="G1856" s="30"/>
      <c r="H1856" s="136"/>
    </row>
    <row r="1857" spans="1:8">
      <c r="A1857" s="24"/>
      <c r="B1857" s="25"/>
      <c r="C1857" s="24"/>
      <c r="D1857" s="1" t="str">
        <f>IF(C1857="","",VLOOKUP(C1857,'Nomenclature des comptes'!$B$4:$C$646,2))</f>
        <v/>
      </c>
      <c r="E1857" s="73"/>
      <c r="F1857" s="30"/>
      <c r="G1857" s="30"/>
      <c r="H1857" s="136"/>
    </row>
    <row r="1858" spans="1:8">
      <c r="A1858" s="24"/>
      <c r="B1858" s="25"/>
      <c r="C1858" s="24"/>
      <c r="D1858" s="1" t="str">
        <f>IF(C1858="","",VLOOKUP(C1858,'Nomenclature des comptes'!$B$4:$C$646,2))</f>
        <v/>
      </c>
      <c r="E1858" s="73"/>
      <c r="F1858" s="30"/>
      <c r="G1858" s="30"/>
      <c r="H1858" s="136"/>
    </row>
    <row r="1859" spans="1:8">
      <c r="A1859" s="24"/>
      <c r="B1859" s="25"/>
      <c r="C1859" s="24"/>
      <c r="D1859" s="1" t="str">
        <f>IF(C1859="","",VLOOKUP(C1859,'Nomenclature des comptes'!$B$4:$C$646,2))</f>
        <v/>
      </c>
      <c r="E1859" s="73"/>
      <c r="F1859" s="30"/>
      <c r="G1859" s="30"/>
      <c r="H1859" s="136"/>
    </row>
    <row r="1860" spans="1:8">
      <c r="A1860" s="24"/>
      <c r="B1860" s="25"/>
      <c r="C1860" s="24"/>
      <c r="D1860" s="1" t="str">
        <f>IF(C1860="","",VLOOKUP(C1860,'Nomenclature des comptes'!$B$4:$C$646,2))</f>
        <v/>
      </c>
      <c r="E1860" s="73"/>
      <c r="F1860" s="30"/>
      <c r="G1860" s="30"/>
      <c r="H1860" s="136"/>
    </row>
    <row r="1861" spans="1:8">
      <c r="A1861" s="24"/>
      <c r="B1861" s="25"/>
      <c r="C1861" s="24"/>
      <c r="D1861" s="1" t="str">
        <f>IF(C1861="","",VLOOKUP(C1861,'Nomenclature des comptes'!$B$4:$C$646,2))</f>
        <v/>
      </c>
      <c r="E1861" s="73"/>
      <c r="F1861" s="30"/>
      <c r="G1861" s="30"/>
      <c r="H1861" s="136"/>
    </row>
    <row r="1862" spans="1:8">
      <c r="A1862" s="24"/>
      <c r="B1862" s="25"/>
      <c r="C1862" s="24"/>
      <c r="D1862" s="1" t="str">
        <f>IF(C1862="","",VLOOKUP(C1862,'Nomenclature des comptes'!$B$4:$C$646,2))</f>
        <v/>
      </c>
      <c r="E1862" s="73"/>
      <c r="F1862" s="30"/>
      <c r="G1862" s="30"/>
      <c r="H1862" s="136"/>
    </row>
    <row r="1863" spans="1:8">
      <c r="A1863" s="24"/>
      <c r="B1863" s="25"/>
      <c r="C1863" s="24"/>
      <c r="D1863" s="1" t="str">
        <f>IF(C1863="","",VLOOKUP(C1863,'Nomenclature des comptes'!$B$4:$C$646,2))</f>
        <v/>
      </c>
      <c r="E1863" s="73"/>
      <c r="F1863" s="30"/>
      <c r="G1863" s="30"/>
      <c r="H1863" s="136"/>
    </row>
    <row r="1864" spans="1:8">
      <c r="A1864" s="24"/>
      <c r="B1864" s="25"/>
      <c r="C1864" s="24"/>
      <c r="D1864" s="1" t="str">
        <f>IF(C1864="","",VLOOKUP(C1864,'Nomenclature des comptes'!$B$4:$C$646,2))</f>
        <v/>
      </c>
      <c r="E1864" s="73"/>
      <c r="F1864" s="30"/>
      <c r="G1864" s="30"/>
      <c r="H1864" s="136"/>
    </row>
    <row r="1865" spans="1:8">
      <c r="A1865" s="24"/>
      <c r="B1865" s="25"/>
      <c r="C1865" s="24"/>
      <c r="D1865" s="1" t="str">
        <f>IF(C1865="","",VLOOKUP(C1865,'Nomenclature des comptes'!$B$4:$C$646,2))</f>
        <v/>
      </c>
      <c r="E1865" s="73"/>
      <c r="F1865" s="30"/>
      <c r="G1865" s="30"/>
      <c r="H1865" s="136"/>
    </row>
    <row r="1866" spans="1:8">
      <c r="A1866" s="24"/>
      <c r="B1866" s="25"/>
      <c r="C1866" s="24"/>
      <c r="D1866" s="1" t="str">
        <f>IF(C1866="","",VLOOKUP(C1866,'Nomenclature des comptes'!$B$4:$C$646,2))</f>
        <v/>
      </c>
      <c r="E1866" s="73"/>
      <c r="F1866" s="30"/>
      <c r="G1866" s="30"/>
      <c r="H1866" s="136"/>
    </row>
    <row r="1867" spans="1:8">
      <c r="A1867" s="24"/>
      <c r="B1867" s="25"/>
      <c r="C1867" s="24"/>
      <c r="D1867" s="1" t="str">
        <f>IF(C1867="","",VLOOKUP(C1867,'Nomenclature des comptes'!$B$4:$C$646,2))</f>
        <v/>
      </c>
      <c r="E1867" s="73"/>
      <c r="F1867" s="30"/>
      <c r="G1867" s="30"/>
      <c r="H1867" s="136"/>
    </row>
    <row r="1868" spans="1:8">
      <c r="A1868" s="24"/>
      <c r="B1868" s="25"/>
      <c r="C1868" s="24"/>
      <c r="D1868" s="1" t="str">
        <f>IF(C1868="","",VLOOKUP(C1868,'Nomenclature des comptes'!$B$4:$C$646,2))</f>
        <v/>
      </c>
      <c r="E1868" s="73"/>
      <c r="F1868" s="30"/>
      <c r="G1868" s="30"/>
      <c r="H1868" s="136"/>
    </row>
    <row r="1869" spans="1:8">
      <c r="A1869" s="24"/>
      <c r="B1869" s="25"/>
      <c r="C1869" s="24"/>
      <c r="D1869" s="1" t="str">
        <f>IF(C1869="","",VLOOKUP(C1869,'Nomenclature des comptes'!$B$4:$C$646,2))</f>
        <v/>
      </c>
      <c r="E1869" s="73"/>
      <c r="F1869" s="30"/>
      <c r="G1869" s="30"/>
      <c r="H1869" s="136"/>
    </row>
    <row r="1870" spans="1:8">
      <c r="A1870" s="24"/>
      <c r="B1870" s="25"/>
      <c r="C1870" s="24"/>
      <c r="D1870" s="1" t="str">
        <f>IF(C1870="","",VLOOKUP(C1870,'Nomenclature des comptes'!$B$4:$C$646,2))</f>
        <v/>
      </c>
      <c r="E1870" s="73"/>
      <c r="F1870" s="30"/>
      <c r="G1870" s="30"/>
      <c r="H1870" s="136"/>
    </row>
    <row r="1871" spans="1:8">
      <c r="A1871" s="24"/>
      <c r="B1871" s="25"/>
      <c r="C1871" s="24"/>
      <c r="D1871" s="1" t="str">
        <f>IF(C1871="","",VLOOKUP(C1871,'Nomenclature des comptes'!$B$4:$C$646,2))</f>
        <v/>
      </c>
      <c r="E1871" s="73"/>
      <c r="F1871" s="30"/>
      <c r="G1871" s="30"/>
      <c r="H1871" s="136"/>
    </row>
    <row r="1872" spans="1:8">
      <c r="A1872" s="24"/>
      <c r="B1872" s="25"/>
      <c r="C1872" s="24"/>
      <c r="D1872" s="1" t="str">
        <f>IF(C1872="","",VLOOKUP(C1872,'Nomenclature des comptes'!$B$4:$C$646,2))</f>
        <v/>
      </c>
      <c r="E1872" s="73"/>
      <c r="F1872" s="30"/>
      <c r="G1872" s="30"/>
      <c r="H1872" s="136"/>
    </row>
    <row r="1873" spans="1:8">
      <c r="A1873" s="24"/>
      <c r="B1873" s="25"/>
      <c r="C1873" s="24"/>
      <c r="D1873" s="1" t="str">
        <f>IF(C1873="","",VLOOKUP(C1873,'Nomenclature des comptes'!$B$4:$C$646,2))</f>
        <v/>
      </c>
      <c r="E1873" s="73"/>
      <c r="F1873" s="30"/>
      <c r="G1873" s="30"/>
      <c r="H1873" s="136"/>
    </row>
    <row r="1874" spans="1:8">
      <c r="A1874" s="24"/>
      <c r="B1874" s="25"/>
      <c r="C1874" s="24"/>
      <c r="D1874" s="1" t="str">
        <f>IF(C1874="","",VLOOKUP(C1874,'Nomenclature des comptes'!$B$4:$C$646,2))</f>
        <v/>
      </c>
      <c r="E1874" s="73"/>
      <c r="F1874" s="30"/>
      <c r="G1874" s="30"/>
      <c r="H1874" s="136"/>
    </row>
    <row r="1875" spans="1:8">
      <c r="A1875" s="24"/>
      <c r="B1875" s="25"/>
      <c r="C1875" s="24"/>
      <c r="D1875" s="1" t="str">
        <f>IF(C1875="","",VLOOKUP(C1875,'Nomenclature des comptes'!$B$4:$C$646,2))</f>
        <v/>
      </c>
      <c r="E1875" s="73"/>
      <c r="F1875" s="30"/>
      <c r="G1875" s="30"/>
      <c r="H1875" s="136"/>
    </row>
    <row r="1876" spans="1:8">
      <c r="A1876" s="24"/>
      <c r="B1876" s="25"/>
      <c r="C1876" s="24"/>
      <c r="D1876" s="1" t="str">
        <f>IF(C1876="","",VLOOKUP(C1876,'Nomenclature des comptes'!$B$4:$C$646,2))</f>
        <v/>
      </c>
      <c r="E1876" s="73"/>
      <c r="F1876" s="30"/>
      <c r="G1876" s="30"/>
      <c r="H1876" s="136"/>
    </row>
    <row r="1877" spans="1:8">
      <c r="A1877" s="24"/>
      <c r="B1877" s="25"/>
      <c r="C1877" s="24"/>
      <c r="D1877" s="1" t="str">
        <f>IF(C1877="","",VLOOKUP(C1877,'Nomenclature des comptes'!$B$4:$C$646,2))</f>
        <v/>
      </c>
      <c r="E1877" s="73"/>
      <c r="F1877" s="30"/>
      <c r="G1877" s="30"/>
      <c r="H1877" s="136"/>
    </row>
    <row r="1878" spans="1:8">
      <c r="A1878" s="24"/>
      <c r="B1878" s="25"/>
      <c r="C1878" s="24"/>
      <c r="D1878" s="1" t="str">
        <f>IF(C1878="","",VLOOKUP(C1878,'Nomenclature des comptes'!$B$4:$C$646,2))</f>
        <v/>
      </c>
      <c r="E1878" s="73"/>
      <c r="F1878" s="30"/>
      <c r="G1878" s="30"/>
      <c r="H1878" s="136"/>
    </row>
    <row r="1879" spans="1:8">
      <c r="A1879" s="24"/>
      <c r="B1879" s="25"/>
      <c r="C1879" s="24"/>
      <c r="D1879" s="1" t="str">
        <f>IF(C1879="","",VLOOKUP(C1879,'Nomenclature des comptes'!$B$4:$C$646,2))</f>
        <v/>
      </c>
      <c r="E1879" s="73"/>
      <c r="F1879" s="30"/>
      <c r="G1879" s="30"/>
      <c r="H1879" s="136"/>
    </row>
    <row r="1880" spans="1:8">
      <c r="A1880" s="24"/>
      <c r="B1880" s="25"/>
      <c r="C1880" s="24"/>
      <c r="D1880" s="1" t="str">
        <f>IF(C1880="","",VLOOKUP(C1880,'Nomenclature des comptes'!$B$4:$C$646,2))</f>
        <v/>
      </c>
      <c r="E1880" s="73"/>
      <c r="F1880" s="30"/>
      <c r="G1880" s="30"/>
      <c r="H1880" s="136"/>
    </row>
    <row r="1881" spans="1:8">
      <c r="A1881" s="24"/>
      <c r="B1881" s="25"/>
      <c r="C1881" s="24"/>
      <c r="D1881" s="1" t="str">
        <f>IF(C1881="","",VLOOKUP(C1881,'Nomenclature des comptes'!$B$4:$C$646,2))</f>
        <v/>
      </c>
      <c r="E1881" s="73"/>
      <c r="F1881" s="30"/>
      <c r="G1881" s="30"/>
      <c r="H1881" s="136"/>
    </row>
    <row r="1882" spans="1:8">
      <c r="A1882" s="24"/>
      <c r="B1882" s="25"/>
      <c r="C1882" s="24"/>
      <c r="D1882" s="1" t="str">
        <f>IF(C1882="","",VLOOKUP(C1882,'Nomenclature des comptes'!$B$4:$C$646,2))</f>
        <v/>
      </c>
      <c r="E1882" s="73"/>
      <c r="F1882" s="30"/>
      <c r="G1882" s="30"/>
      <c r="H1882" s="136"/>
    </row>
    <row r="1883" spans="1:8">
      <c r="A1883" s="24"/>
      <c r="B1883" s="25"/>
      <c r="C1883" s="24"/>
      <c r="D1883" s="1" t="str">
        <f>IF(C1883="","",VLOOKUP(C1883,'Nomenclature des comptes'!$B$4:$C$646,2))</f>
        <v/>
      </c>
      <c r="E1883" s="73"/>
      <c r="F1883" s="30"/>
      <c r="G1883" s="30"/>
      <c r="H1883" s="136"/>
    </row>
    <row r="1884" spans="1:8">
      <c r="A1884" s="24"/>
      <c r="B1884" s="25"/>
      <c r="C1884" s="24"/>
      <c r="D1884" s="1" t="str">
        <f>IF(C1884="","",VLOOKUP(C1884,'Nomenclature des comptes'!$B$4:$C$646,2))</f>
        <v/>
      </c>
      <c r="E1884" s="73"/>
      <c r="F1884" s="30"/>
      <c r="G1884" s="30"/>
      <c r="H1884" s="136"/>
    </row>
    <row r="1885" spans="1:8">
      <c r="A1885" s="24"/>
      <c r="B1885" s="25"/>
      <c r="C1885" s="24"/>
      <c r="D1885" s="1" t="str">
        <f>IF(C1885="","",VLOOKUP(C1885,'Nomenclature des comptes'!$B$4:$C$646,2))</f>
        <v/>
      </c>
      <c r="E1885" s="73"/>
      <c r="F1885" s="30"/>
      <c r="G1885" s="30"/>
      <c r="H1885" s="136"/>
    </row>
    <row r="1886" spans="1:8">
      <c r="A1886" s="24"/>
      <c r="B1886" s="25"/>
      <c r="C1886" s="24"/>
      <c r="D1886" s="1" t="str">
        <f>IF(C1886="","",VLOOKUP(C1886,'Nomenclature des comptes'!$B$4:$C$646,2))</f>
        <v/>
      </c>
      <c r="E1886" s="73"/>
      <c r="F1886" s="30"/>
      <c r="G1886" s="30"/>
      <c r="H1886" s="136"/>
    </row>
    <row r="1887" spans="1:8">
      <c r="A1887" s="24"/>
      <c r="B1887" s="25"/>
      <c r="C1887" s="24"/>
      <c r="D1887" s="1" t="str">
        <f>IF(C1887="","",VLOOKUP(C1887,'Nomenclature des comptes'!$B$4:$C$646,2))</f>
        <v/>
      </c>
      <c r="E1887" s="73"/>
      <c r="F1887" s="30"/>
      <c r="G1887" s="30"/>
      <c r="H1887" s="136"/>
    </row>
    <row r="1888" spans="1:8">
      <c r="A1888" s="24"/>
      <c r="B1888" s="25"/>
      <c r="C1888" s="24"/>
      <c r="D1888" s="1" t="str">
        <f>IF(C1888="","",VLOOKUP(C1888,'Nomenclature des comptes'!$B$4:$C$646,2))</f>
        <v/>
      </c>
      <c r="E1888" s="73"/>
      <c r="F1888" s="30"/>
      <c r="G1888" s="30"/>
      <c r="H1888" s="136"/>
    </row>
    <row r="1889" spans="1:8">
      <c r="A1889" s="24"/>
      <c r="B1889" s="25"/>
      <c r="C1889" s="24"/>
      <c r="D1889" s="1" t="str">
        <f>IF(C1889="","",VLOOKUP(C1889,'Nomenclature des comptes'!$B$4:$C$646,2))</f>
        <v/>
      </c>
      <c r="E1889" s="73"/>
      <c r="F1889" s="30"/>
      <c r="G1889" s="30"/>
      <c r="H1889" s="136"/>
    </row>
    <row r="1890" spans="1:8">
      <c r="A1890" s="24"/>
      <c r="B1890" s="25"/>
      <c r="C1890" s="24"/>
      <c r="D1890" s="1" t="str">
        <f>IF(C1890="","",VLOOKUP(C1890,'Nomenclature des comptes'!$B$4:$C$646,2))</f>
        <v/>
      </c>
      <c r="E1890" s="73"/>
      <c r="F1890" s="30"/>
      <c r="G1890" s="30"/>
      <c r="H1890" s="136"/>
    </row>
    <row r="1891" spans="1:8">
      <c r="A1891" s="24"/>
      <c r="B1891" s="25"/>
      <c r="C1891" s="24"/>
      <c r="D1891" s="1" t="str">
        <f>IF(C1891="","",VLOOKUP(C1891,'Nomenclature des comptes'!$B$4:$C$646,2))</f>
        <v/>
      </c>
      <c r="E1891" s="73"/>
      <c r="F1891" s="30"/>
      <c r="G1891" s="30"/>
      <c r="H1891" s="136"/>
    </row>
    <row r="1892" spans="1:8">
      <c r="A1892" s="24"/>
      <c r="B1892" s="25"/>
      <c r="C1892" s="24"/>
      <c r="D1892" s="1" t="str">
        <f>IF(C1892="","",VLOOKUP(C1892,'Nomenclature des comptes'!$B$4:$C$646,2))</f>
        <v/>
      </c>
      <c r="E1892" s="73"/>
      <c r="F1892" s="30"/>
      <c r="G1892" s="30"/>
      <c r="H1892" s="136"/>
    </row>
    <row r="1893" spans="1:8">
      <c r="A1893" s="24"/>
      <c r="B1893" s="25"/>
      <c r="C1893" s="24"/>
      <c r="D1893" s="1" t="str">
        <f>IF(C1893="","",VLOOKUP(C1893,'Nomenclature des comptes'!$B$4:$C$646,2))</f>
        <v/>
      </c>
      <c r="E1893" s="73"/>
      <c r="F1893" s="30"/>
      <c r="G1893" s="30"/>
      <c r="H1893" s="136"/>
    </row>
    <row r="1894" spans="1:8">
      <c r="A1894" s="24"/>
      <c r="B1894" s="25"/>
      <c r="C1894" s="24"/>
      <c r="D1894" s="1" t="str">
        <f>IF(C1894="","",VLOOKUP(C1894,'Nomenclature des comptes'!$B$4:$C$646,2))</f>
        <v/>
      </c>
      <c r="E1894" s="73"/>
      <c r="F1894" s="30"/>
      <c r="G1894" s="30"/>
      <c r="H1894" s="136"/>
    </row>
    <row r="1895" spans="1:8">
      <c r="A1895" s="24"/>
      <c r="B1895" s="25"/>
      <c r="C1895" s="24"/>
      <c r="D1895" s="1" t="str">
        <f>IF(C1895="","",VLOOKUP(C1895,'Nomenclature des comptes'!$B$4:$C$646,2))</f>
        <v/>
      </c>
      <c r="E1895" s="73"/>
      <c r="F1895" s="30"/>
      <c r="G1895" s="30"/>
      <c r="H1895" s="136"/>
    </row>
    <row r="1896" spans="1:8">
      <c r="A1896" s="24"/>
      <c r="B1896" s="25"/>
      <c r="C1896" s="24"/>
      <c r="D1896" s="1" t="str">
        <f>IF(C1896="","",VLOOKUP(C1896,'Nomenclature des comptes'!$B$4:$C$646,2))</f>
        <v/>
      </c>
      <c r="E1896" s="73"/>
      <c r="F1896" s="30"/>
      <c r="G1896" s="30"/>
      <c r="H1896" s="136"/>
    </row>
    <row r="1897" spans="1:8">
      <c r="A1897" s="24"/>
      <c r="B1897" s="25"/>
      <c r="C1897" s="24"/>
      <c r="D1897" s="1" t="str">
        <f>IF(C1897="","",VLOOKUP(C1897,'Nomenclature des comptes'!$B$4:$C$646,2))</f>
        <v/>
      </c>
      <c r="E1897" s="73"/>
      <c r="F1897" s="30"/>
      <c r="G1897" s="30"/>
      <c r="H1897" s="136"/>
    </row>
    <row r="1898" spans="1:8">
      <c r="A1898" s="24"/>
      <c r="B1898" s="25"/>
      <c r="C1898" s="24"/>
      <c r="D1898" s="1" t="str">
        <f>IF(C1898="","",VLOOKUP(C1898,'Nomenclature des comptes'!$B$4:$C$646,2))</f>
        <v/>
      </c>
      <c r="E1898" s="73"/>
      <c r="F1898" s="30"/>
      <c r="G1898" s="30"/>
      <c r="H1898" s="136"/>
    </row>
    <row r="1899" spans="1:8">
      <c r="A1899" s="24"/>
      <c r="B1899" s="25"/>
      <c r="C1899" s="24"/>
      <c r="D1899" s="1" t="str">
        <f>IF(C1899="","",VLOOKUP(C1899,'Nomenclature des comptes'!$B$4:$C$646,2))</f>
        <v/>
      </c>
      <c r="E1899" s="73"/>
      <c r="F1899" s="30"/>
      <c r="G1899" s="30"/>
      <c r="H1899" s="136"/>
    </row>
    <row r="1900" spans="1:8">
      <c r="A1900" s="24"/>
      <c r="B1900" s="25"/>
      <c r="C1900" s="24"/>
      <c r="D1900" s="1" t="str">
        <f>IF(C1900="","",VLOOKUP(C1900,'Nomenclature des comptes'!$B$4:$C$646,2))</f>
        <v/>
      </c>
      <c r="E1900" s="73"/>
      <c r="F1900" s="30"/>
      <c r="G1900" s="30"/>
      <c r="H1900" s="136"/>
    </row>
    <row r="1901" spans="1:8">
      <c r="A1901" s="24"/>
      <c r="B1901" s="25"/>
      <c r="C1901" s="24"/>
      <c r="D1901" s="1" t="str">
        <f>IF(C1901="","",VLOOKUP(C1901,'Nomenclature des comptes'!$B$4:$C$646,2))</f>
        <v/>
      </c>
      <c r="E1901" s="73"/>
      <c r="F1901" s="30"/>
      <c r="G1901" s="30"/>
      <c r="H1901" s="136"/>
    </row>
    <row r="1902" spans="1:8">
      <c r="A1902" s="24"/>
      <c r="B1902" s="25"/>
      <c r="C1902" s="24"/>
      <c r="D1902" s="1" t="str">
        <f>IF(C1902="","",VLOOKUP(C1902,'Nomenclature des comptes'!$B$4:$C$646,2))</f>
        <v/>
      </c>
      <c r="E1902" s="73"/>
      <c r="F1902" s="30"/>
      <c r="G1902" s="30"/>
      <c r="H1902" s="136"/>
    </row>
    <row r="1903" spans="1:8">
      <c r="A1903" s="24"/>
      <c r="B1903" s="25"/>
      <c r="C1903" s="24"/>
      <c r="D1903" s="1" t="str">
        <f>IF(C1903="","",VLOOKUP(C1903,'Nomenclature des comptes'!$B$4:$C$646,2))</f>
        <v/>
      </c>
      <c r="E1903" s="73"/>
      <c r="F1903" s="30"/>
      <c r="G1903" s="30"/>
      <c r="H1903" s="136"/>
    </row>
    <row r="1904" spans="1:8">
      <c r="A1904" s="24"/>
      <c r="B1904" s="25"/>
      <c r="C1904" s="24"/>
      <c r="D1904" s="1" t="str">
        <f>IF(C1904="","",VLOOKUP(C1904,'Nomenclature des comptes'!$B$4:$C$646,2))</f>
        <v/>
      </c>
      <c r="E1904" s="73"/>
      <c r="F1904" s="30"/>
      <c r="G1904" s="30"/>
      <c r="H1904" s="136"/>
    </row>
    <row r="1905" spans="1:8">
      <c r="A1905" s="24"/>
      <c r="B1905" s="25"/>
      <c r="C1905" s="24"/>
      <c r="D1905" s="1" t="str">
        <f>IF(C1905="","",VLOOKUP(C1905,'Nomenclature des comptes'!$B$4:$C$646,2))</f>
        <v/>
      </c>
      <c r="E1905" s="73"/>
      <c r="F1905" s="30"/>
      <c r="G1905" s="30"/>
      <c r="H1905" s="136"/>
    </row>
    <row r="1906" spans="1:8">
      <c r="A1906" s="24"/>
      <c r="B1906" s="25"/>
      <c r="C1906" s="24"/>
      <c r="D1906" s="1" t="str">
        <f>IF(C1906="","",VLOOKUP(C1906,'Nomenclature des comptes'!$B$4:$C$646,2))</f>
        <v/>
      </c>
      <c r="E1906" s="73"/>
      <c r="F1906" s="30"/>
      <c r="G1906" s="30"/>
      <c r="H1906" s="136"/>
    </row>
    <row r="1907" spans="1:8">
      <c r="A1907" s="24"/>
      <c r="B1907" s="25"/>
      <c r="C1907" s="24"/>
      <c r="D1907" s="1" t="str">
        <f>IF(C1907="","",VLOOKUP(C1907,'Nomenclature des comptes'!$B$4:$C$646,2))</f>
        <v/>
      </c>
      <c r="E1907" s="73"/>
      <c r="F1907" s="30"/>
      <c r="G1907" s="30"/>
      <c r="H1907" s="136"/>
    </row>
    <row r="1908" spans="1:8">
      <c r="A1908" s="24"/>
      <c r="B1908" s="25"/>
      <c r="C1908" s="24"/>
      <c r="D1908" s="1" t="str">
        <f>IF(C1908="","",VLOOKUP(C1908,'Nomenclature des comptes'!$B$4:$C$646,2))</f>
        <v/>
      </c>
      <c r="E1908" s="73"/>
      <c r="F1908" s="30"/>
      <c r="G1908" s="30"/>
      <c r="H1908" s="136"/>
    </row>
    <row r="1909" spans="1:8">
      <c r="A1909" s="24"/>
      <c r="B1909" s="25"/>
      <c r="C1909" s="24"/>
      <c r="D1909" s="1" t="str">
        <f>IF(C1909="","",VLOOKUP(C1909,'Nomenclature des comptes'!$B$4:$C$646,2))</f>
        <v/>
      </c>
      <c r="E1909" s="73"/>
      <c r="F1909" s="30"/>
      <c r="G1909" s="30"/>
      <c r="H1909" s="136"/>
    </row>
    <row r="1910" spans="1:8">
      <c r="A1910" s="24"/>
      <c r="B1910" s="25"/>
      <c r="C1910" s="24"/>
      <c r="D1910" s="1" t="str">
        <f>IF(C1910="","",VLOOKUP(C1910,'Nomenclature des comptes'!$B$4:$C$646,2))</f>
        <v/>
      </c>
      <c r="E1910" s="73"/>
      <c r="F1910" s="30"/>
      <c r="G1910" s="30"/>
      <c r="H1910" s="136"/>
    </row>
    <row r="1911" spans="1:8">
      <c r="A1911" s="24"/>
      <c r="B1911" s="25"/>
      <c r="C1911" s="24"/>
      <c r="D1911" s="1" t="str">
        <f>IF(C1911="","",VLOOKUP(C1911,'Nomenclature des comptes'!$B$4:$C$646,2))</f>
        <v/>
      </c>
      <c r="E1911" s="73"/>
      <c r="F1911" s="30"/>
      <c r="G1911" s="30"/>
      <c r="H1911" s="136"/>
    </row>
    <row r="1912" spans="1:8">
      <c r="A1912" s="24"/>
      <c r="B1912" s="25"/>
      <c r="C1912" s="24"/>
      <c r="D1912" s="1" t="str">
        <f>IF(C1912="","",VLOOKUP(C1912,'Nomenclature des comptes'!$B$4:$C$646,2))</f>
        <v/>
      </c>
      <c r="E1912" s="73"/>
      <c r="F1912" s="30"/>
      <c r="G1912" s="30"/>
      <c r="H1912" s="136"/>
    </row>
    <row r="1913" spans="1:8">
      <c r="A1913" s="24"/>
      <c r="B1913" s="25"/>
      <c r="C1913" s="24"/>
      <c r="D1913" s="1" t="str">
        <f>IF(C1913="","",VLOOKUP(C1913,'Nomenclature des comptes'!$B$4:$C$646,2))</f>
        <v/>
      </c>
      <c r="E1913" s="73"/>
      <c r="F1913" s="30"/>
      <c r="G1913" s="30"/>
      <c r="H1913" s="136"/>
    </row>
    <row r="1914" spans="1:8">
      <c r="A1914" s="24"/>
      <c r="B1914" s="25"/>
      <c r="C1914" s="24"/>
      <c r="D1914" s="1" t="str">
        <f>IF(C1914="","",VLOOKUP(C1914,'Nomenclature des comptes'!$B$4:$C$646,2))</f>
        <v/>
      </c>
      <c r="E1914" s="73"/>
      <c r="F1914" s="30"/>
      <c r="G1914" s="30"/>
      <c r="H1914" s="136"/>
    </row>
    <row r="1915" spans="1:8">
      <c r="A1915" s="24"/>
      <c r="B1915" s="25"/>
      <c r="C1915" s="24"/>
      <c r="D1915" s="1" t="str">
        <f>IF(C1915="","",VLOOKUP(C1915,'Nomenclature des comptes'!$B$4:$C$646,2))</f>
        <v/>
      </c>
      <c r="E1915" s="73"/>
      <c r="F1915" s="30"/>
      <c r="G1915" s="30"/>
      <c r="H1915" s="136"/>
    </row>
    <row r="1916" spans="1:8">
      <c r="A1916" s="24"/>
      <c r="B1916" s="25"/>
      <c r="C1916" s="24"/>
      <c r="D1916" s="1" t="str">
        <f>IF(C1916="","",VLOOKUP(C1916,'Nomenclature des comptes'!$B$4:$C$646,2))</f>
        <v/>
      </c>
      <c r="E1916" s="73"/>
      <c r="F1916" s="30"/>
      <c r="G1916" s="30"/>
      <c r="H1916" s="136"/>
    </row>
    <row r="1917" spans="1:8">
      <c r="A1917" s="24"/>
      <c r="B1917" s="25"/>
      <c r="C1917" s="24"/>
      <c r="D1917" s="1" t="str">
        <f>IF(C1917="","",VLOOKUP(C1917,'Nomenclature des comptes'!$B$4:$C$646,2))</f>
        <v/>
      </c>
      <c r="E1917" s="73"/>
      <c r="F1917" s="30"/>
      <c r="G1917" s="30"/>
      <c r="H1917" s="136"/>
    </row>
    <row r="1918" spans="1:8">
      <c r="A1918" s="24"/>
      <c r="B1918" s="25"/>
      <c r="C1918" s="24"/>
      <c r="D1918" s="1" t="str">
        <f>IF(C1918="","",VLOOKUP(C1918,'Nomenclature des comptes'!$B$4:$C$646,2))</f>
        <v/>
      </c>
      <c r="E1918" s="73"/>
      <c r="F1918" s="30"/>
      <c r="G1918" s="30"/>
      <c r="H1918" s="136"/>
    </row>
    <row r="1919" spans="1:8">
      <c r="A1919" s="24"/>
      <c r="B1919" s="25"/>
      <c r="C1919" s="24"/>
      <c r="D1919" s="1" t="str">
        <f>IF(C1919="","",VLOOKUP(C1919,'Nomenclature des comptes'!$B$4:$C$646,2))</f>
        <v/>
      </c>
      <c r="E1919" s="73"/>
      <c r="F1919" s="30"/>
      <c r="G1919" s="30"/>
      <c r="H1919" s="136"/>
    </row>
    <row r="1920" spans="1:8">
      <c r="A1920" s="24"/>
      <c r="B1920" s="25"/>
      <c r="C1920" s="24"/>
      <c r="D1920" s="1" t="str">
        <f>IF(C1920="","",VLOOKUP(C1920,'Nomenclature des comptes'!$B$4:$C$646,2))</f>
        <v/>
      </c>
      <c r="E1920" s="73"/>
      <c r="F1920" s="30"/>
      <c r="G1920" s="30"/>
      <c r="H1920" s="136"/>
    </row>
    <row r="1921" spans="1:8">
      <c r="A1921" s="24"/>
      <c r="B1921" s="25"/>
      <c r="C1921" s="24"/>
      <c r="D1921" s="1" t="str">
        <f>IF(C1921="","",VLOOKUP(C1921,'Nomenclature des comptes'!$B$4:$C$646,2))</f>
        <v/>
      </c>
      <c r="E1921" s="73"/>
      <c r="F1921" s="30"/>
      <c r="G1921" s="30"/>
      <c r="H1921" s="136"/>
    </row>
    <row r="1922" spans="1:8">
      <c r="A1922" s="24"/>
      <c r="B1922" s="25"/>
      <c r="C1922" s="24"/>
      <c r="D1922" s="1" t="str">
        <f>IF(C1922="","",VLOOKUP(C1922,'Nomenclature des comptes'!$B$4:$C$646,2))</f>
        <v/>
      </c>
      <c r="E1922" s="73"/>
      <c r="F1922" s="30"/>
      <c r="G1922" s="30"/>
      <c r="H1922" s="136"/>
    </row>
    <row r="1923" spans="1:8">
      <c r="A1923" s="24"/>
      <c r="B1923" s="25"/>
      <c r="C1923" s="24"/>
      <c r="D1923" s="1" t="str">
        <f>IF(C1923="","",VLOOKUP(C1923,'Nomenclature des comptes'!$B$4:$C$646,2))</f>
        <v/>
      </c>
      <c r="E1923" s="73"/>
      <c r="F1923" s="30"/>
      <c r="G1923" s="30"/>
      <c r="H1923" s="136"/>
    </row>
    <row r="1924" spans="1:8">
      <c r="A1924" s="24"/>
      <c r="B1924" s="25"/>
      <c r="C1924" s="24"/>
      <c r="D1924" s="1" t="str">
        <f>IF(C1924="","",VLOOKUP(C1924,'Nomenclature des comptes'!$B$4:$C$646,2))</f>
        <v/>
      </c>
      <c r="E1924" s="73"/>
      <c r="F1924" s="30"/>
      <c r="G1924" s="30"/>
      <c r="H1924" s="136"/>
    </row>
    <row r="1925" spans="1:8">
      <c r="A1925" s="24"/>
      <c r="B1925" s="25"/>
      <c r="C1925" s="24"/>
      <c r="D1925" s="1" t="str">
        <f>IF(C1925="","",VLOOKUP(C1925,'Nomenclature des comptes'!$B$4:$C$646,2))</f>
        <v/>
      </c>
      <c r="E1925" s="73"/>
      <c r="F1925" s="30"/>
      <c r="G1925" s="30"/>
      <c r="H1925" s="136"/>
    </row>
    <row r="1926" spans="1:8">
      <c r="A1926" s="24"/>
      <c r="B1926" s="25"/>
      <c r="C1926" s="24"/>
      <c r="D1926" s="1" t="str">
        <f>IF(C1926="","",VLOOKUP(C1926,'Nomenclature des comptes'!$B$4:$C$646,2))</f>
        <v/>
      </c>
      <c r="E1926" s="73"/>
      <c r="F1926" s="30"/>
      <c r="G1926" s="30"/>
      <c r="H1926" s="136"/>
    </row>
    <row r="1927" spans="1:8">
      <c r="A1927" s="24"/>
      <c r="B1927" s="25"/>
      <c r="C1927" s="24"/>
      <c r="D1927" s="1" t="str">
        <f>IF(C1927="","",VLOOKUP(C1927,'Nomenclature des comptes'!$B$4:$C$646,2))</f>
        <v/>
      </c>
      <c r="E1927" s="73"/>
      <c r="F1927" s="30"/>
      <c r="G1927" s="30"/>
      <c r="H1927" s="136"/>
    </row>
    <row r="1928" spans="1:8">
      <c r="A1928" s="24"/>
      <c r="B1928" s="25"/>
      <c r="C1928" s="24"/>
      <c r="D1928" s="1" t="str">
        <f>IF(C1928="","",VLOOKUP(C1928,'Nomenclature des comptes'!$B$4:$C$646,2))</f>
        <v/>
      </c>
      <c r="E1928" s="73"/>
      <c r="F1928" s="30"/>
      <c r="G1928" s="30"/>
      <c r="H1928" s="136"/>
    </row>
    <row r="1929" spans="1:8">
      <c r="A1929" s="24"/>
      <c r="B1929" s="25"/>
      <c r="C1929" s="24"/>
      <c r="D1929" s="1" t="str">
        <f>IF(C1929="","",VLOOKUP(C1929,'Nomenclature des comptes'!$B$4:$C$646,2))</f>
        <v/>
      </c>
      <c r="E1929" s="73"/>
      <c r="F1929" s="30"/>
      <c r="G1929" s="30"/>
      <c r="H1929" s="136"/>
    </row>
    <row r="1930" spans="1:8">
      <c r="A1930" s="24"/>
      <c r="B1930" s="25"/>
      <c r="C1930" s="24"/>
      <c r="D1930" s="1" t="str">
        <f>IF(C1930="","",VLOOKUP(C1930,'Nomenclature des comptes'!$B$4:$C$646,2))</f>
        <v/>
      </c>
      <c r="E1930" s="73"/>
      <c r="F1930" s="30"/>
      <c r="G1930" s="30"/>
      <c r="H1930" s="136"/>
    </row>
    <row r="1931" spans="1:8">
      <c r="A1931" s="24"/>
      <c r="B1931" s="25"/>
      <c r="C1931" s="24"/>
      <c r="D1931" s="1" t="str">
        <f>IF(C1931="","",VLOOKUP(C1931,'Nomenclature des comptes'!$B$4:$C$646,2))</f>
        <v/>
      </c>
      <c r="E1931" s="73"/>
      <c r="F1931" s="30"/>
      <c r="G1931" s="30"/>
      <c r="H1931" s="136"/>
    </row>
    <row r="1932" spans="1:8">
      <c r="A1932" s="24"/>
      <c r="B1932" s="25"/>
      <c r="C1932" s="24"/>
      <c r="D1932" s="1" t="str">
        <f>IF(C1932="","",VLOOKUP(C1932,'Nomenclature des comptes'!$B$4:$C$646,2))</f>
        <v/>
      </c>
      <c r="E1932" s="73"/>
      <c r="F1932" s="30"/>
      <c r="G1932" s="30"/>
      <c r="H1932" s="136"/>
    </row>
    <row r="1933" spans="1:8">
      <c r="A1933" s="24"/>
      <c r="B1933" s="25"/>
      <c r="C1933" s="24"/>
      <c r="D1933" s="1" t="str">
        <f>IF(C1933="","",VLOOKUP(C1933,'Nomenclature des comptes'!$B$4:$C$646,2))</f>
        <v/>
      </c>
      <c r="E1933" s="73"/>
      <c r="F1933" s="30"/>
      <c r="G1933" s="30"/>
      <c r="H1933" s="136"/>
    </row>
    <row r="1934" spans="1:8">
      <c r="A1934" s="24"/>
      <c r="B1934" s="25"/>
      <c r="C1934" s="24"/>
      <c r="D1934" s="1" t="str">
        <f>IF(C1934="","",VLOOKUP(C1934,'Nomenclature des comptes'!$B$4:$C$646,2))</f>
        <v/>
      </c>
      <c r="E1934" s="73"/>
      <c r="F1934" s="30"/>
      <c r="G1934" s="30"/>
      <c r="H1934" s="136"/>
    </row>
    <row r="1935" spans="1:8">
      <c r="A1935" s="24"/>
      <c r="B1935" s="25"/>
      <c r="C1935" s="24"/>
      <c r="D1935" s="1" t="str">
        <f>IF(C1935="","",VLOOKUP(C1935,'Nomenclature des comptes'!$B$4:$C$646,2))</f>
        <v/>
      </c>
      <c r="E1935" s="73"/>
      <c r="F1935" s="30"/>
      <c r="G1935" s="30"/>
      <c r="H1935" s="136"/>
    </row>
    <row r="1936" spans="1:8">
      <c r="A1936" s="24"/>
      <c r="B1936" s="25"/>
      <c r="C1936" s="24"/>
      <c r="D1936" s="1" t="str">
        <f>IF(C1936="","",VLOOKUP(C1936,'Nomenclature des comptes'!$B$4:$C$646,2))</f>
        <v/>
      </c>
      <c r="E1936" s="73"/>
      <c r="F1936" s="30"/>
      <c r="G1936" s="30"/>
      <c r="H1936" s="136"/>
    </row>
    <row r="1937" spans="1:8">
      <c r="A1937" s="24"/>
      <c r="B1937" s="25"/>
      <c r="C1937" s="24"/>
      <c r="D1937" s="1" t="str">
        <f>IF(C1937="","",VLOOKUP(C1937,'Nomenclature des comptes'!$B$4:$C$646,2))</f>
        <v/>
      </c>
      <c r="E1937" s="73"/>
      <c r="F1937" s="30"/>
      <c r="G1937" s="30"/>
      <c r="H1937" s="136"/>
    </row>
    <row r="1938" spans="1:8">
      <c r="A1938" s="24"/>
      <c r="B1938" s="25"/>
      <c r="C1938" s="24"/>
      <c r="D1938" s="1" t="str">
        <f>IF(C1938="","",VLOOKUP(C1938,'Nomenclature des comptes'!$B$4:$C$646,2))</f>
        <v/>
      </c>
      <c r="E1938" s="73"/>
      <c r="F1938" s="30"/>
      <c r="G1938" s="30"/>
      <c r="H1938" s="136"/>
    </row>
    <row r="1939" spans="1:8">
      <c r="A1939" s="24"/>
      <c r="B1939" s="25"/>
      <c r="C1939" s="24"/>
      <c r="D1939" s="1" t="str">
        <f>IF(C1939="","",VLOOKUP(C1939,'Nomenclature des comptes'!$B$4:$C$646,2))</f>
        <v/>
      </c>
      <c r="E1939" s="73"/>
      <c r="F1939" s="30"/>
      <c r="G1939" s="30"/>
      <c r="H1939" s="136"/>
    </row>
    <row r="1940" spans="1:8">
      <c r="A1940" s="24"/>
      <c r="B1940" s="25"/>
      <c r="C1940" s="24"/>
      <c r="D1940" s="1" t="str">
        <f>IF(C1940="","",VLOOKUP(C1940,'Nomenclature des comptes'!$B$4:$C$646,2))</f>
        <v/>
      </c>
      <c r="E1940" s="73"/>
      <c r="F1940" s="30"/>
      <c r="G1940" s="30"/>
      <c r="H1940" s="136"/>
    </row>
    <row r="1941" spans="1:8">
      <c r="A1941" s="24"/>
      <c r="B1941" s="25"/>
      <c r="C1941" s="24"/>
      <c r="D1941" s="1" t="str">
        <f>IF(C1941="","",VLOOKUP(C1941,'Nomenclature des comptes'!$B$4:$C$646,2))</f>
        <v/>
      </c>
      <c r="E1941" s="73"/>
      <c r="F1941" s="30"/>
      <c r="G1941" s="30"/>
      <c r="H1941" s="136"/>
    </row>
    <row r="1942" spans="1:8">
      <c r="A1942" s="24"/>
      <c r="B1942" s="25"/>
      <c r="C1942" s="24"/>
      <c r="D1942" s="1" t="str">
        <f>IF(C1942="","",VLOOKUP(C1942,'Nomenclature des comptes'!$B$4:$C$646,2))</f>
        <v/>
      </c>
      <c r="E1942" s="73"/>
      <c r="F1942" s="30"/>
      <c r="G1942" s="30"/>
      <c r="H1942" s="136"/>
    </row>
    <row r="1943" spans="1:8">
      <c r="A1943" s="24"/>
      <c r="B1943" s="25"/>
      <c r="C1943" s="24"/>
      <c r="D1943" s="1" t="str">
        <f>IF(C1943="","",VLOOKUP(C1943,'Nomenclature des comptes'!$B$4:$C$646,2))</f>
        <v/>
      </c>
      <c r="E1943" s="73"/>
      <c r="F1943" s="30"/>
      <c r="G1943" s="30"/>
      <c r="H1943" s="136"/>
    </row>
    <row r="1944" spans="1:8">
      <c r="A1944" s="24"/>
      <c r="B1944" s="25"/>
      <c r="C1944" s="24"/>
      <c r="D1944" s="1" t="str">
        <f>IF(C1944="","",VLOOKUP(C1944,'Nomenclature des comptes'!$B$4:$C$646,2))</f>
        <v/>
      </c>
      <c r="E1944" s="73"/>
      <c r="F1944" s="30"/>
      <c r="G1944" s="30"/>
      <c r="H1944" s="136"/>
    </row>
    <row r="1945" spans="1:8">
      <c r="A1945" s="24"/>
      <c r="B1945" s="25"/>
      <c r="C1945" s="24"/>
      <c r="D1945" s="1" t="str">
        <f>IF(C1945="","",VLOOKUP(C1945,'Nomenclature des comptes'!$B$4:$C$646,2))</f>
        <v/>
      </c>
      <c r="E1945" s="73"/>
      <c r="F1945" s="30"/>
      <c r="G1945" s="30"/>
      <c r="H1945" s="136"/>
    </row>
    <row r="1946" spans="1:8">
      <c r="A1946" s="24"/>
      <c r="B1946" s="25"/>
      <c r="C1946" s="24"/>
      <c r="D1946" s="1" t="str">
        <f>IF(C1946="","",VLOOKUP(C1946,'Nomenclature des comptes'!$B$4:$C$646,2))</f>
        <v/>
      </c>
      <c r="E1946" s="73"/>
      <c r="F1946" s="30"/>
      <c r="G1946" s="30"/>
      <c r="H1946" s="136"/>
    </row>
    <row r="1947" spans="1:8">
      <c r="A1947" s="24"/>
      <c r="B1947" s="25"/>
      <c r="C1947" s="24"/>
      <c r="D1947" s="1" t="str">
        <f>IF(C1947="","",VLOOKUP(C1947,'Nomenclature des comptes'!$B$4:$C$646,2))</f>
        <v/>
      </c>
      <c r="E1947" s="73"/>
      <c r="F1947" s="30"/>
      <c r="G1947" s="30"/>
      <c r="H1947" s="136"/>
    </row>
    <row r="1948" spans="1:8">
      <c r="A1948" s="24"/>
      <c r="B1948" s="25"/>
      <c r="C1948" s="24"/>
      <c r="D1948" s="1" t="str">
        <f>IF(C1948="","",VLOOKUP(C1948,'Nomenclature des comptes'!$B$4:$C$646,2))</f>
        <v/>
      </c>
      <c r="E1948" s="73"/>
      <c r="F1948" s="30"/>
      <c r="G1948" s="30"/>
      <c r="H1948" s="136"/>
    </row>
    <row r="1949" spans="1:8">
      <c r="A1949" s="24"/>
      <c r="B1949" s="25"/>
      <c r="C1949" s="24"/>
      <c r="D1949" s="1" t="str">
        <f>IF(C1949="","",VLOOKUP(C1949,'Nomenclature des comptes'!$B$4:$C$646,2))</f>
        <v/>
      </c>
      <c r="E1949" s="73"/>
      <c r="F1949" s="30"/>
      <c r="G1949" s="30"/>
      <c r="H1949" s="136"/>
    </row>
    <row r="1950" spans="1:8">
      <c r="A1950" s="24"/>
      <c r="B1950" s="25"/>
      <c r="C1950" s="24"/>
      <c r="D1950" s="1" t="str">
        <f>IF(C1950="","",VLOOKUP(C1950,'Nomenclature des comptes'!$B$4:$C$646,2))</f>
        <v/>
      </c>
      <c r="E1950" s="73"/>
      <c r="F1950" s="30"/>
      <c r="G1950" s="30"/>
      <c r="H1950" s="136"/>
    </row>
    <row r="1951" spans="1:8">
      <c r="A1951" s="24"/>
      <c r="B1951" s="25"/>
      <c r="C1951" s="24"/>
      <c r="D1951" s="1" t="str">
        <f>IF(C1951="","",VLOOKUP(C1951,'Nomenclature des comptes'!$B$4:$C$646,2))</f>
        <v/>
      </c>
      <c r="E1951" s="73"/>
      <c r="F1951" s="30"/>
      <c r="G1951" s="30"/>
      <c r="H1951" s="136"/>
    </row>
    <row r="1952" spans="1:8">
      <c r="A1952" s="24"/>
      <c r="B1952" s="25"/>
      <c r="C1952" s="24"/>
      <c r="D1952" s="1" t="str">
        <f>IF(C1952="","",VLOOKUP(C1952,'Nomenclature des comptes'!$B$4:$C$646,2))</f>
        <v/>
      </c>
      <c r="E1952" s="73"/>
      <c r="F1952" s="30"/>
      <c r="G1952" s="30"/>
      <c r="H1952" s="136"/>
    </row>
    <row r="1953" spans="1:8">
      <c r="A1953" s="24"/>
      <c r="B1953" s="25"/>
      <c r="C1953" s="24"/>
      <c r="D1953" s="1" t="str">
        <f>IF(C1953="","",VLOOKUP(C1953,'Nomenclature des comptes'!$B$4:$C$646,2))</f>
        <v/>
      </c>
      <c r="E1953" s="73"/>
      <c r="F1953" s="30"/>
      <c r="G1953" s="30"/>
      <c r="H1953" s="136"/>
    </row>
    <row r="1954" spans="1:8">
      <c r="A1954" s="24"/>
      <c r="B1954" s="25"/>
      <c r="C1954" s="24"/>
      <c r="D1954" s="1" t="str">
        <f>IF(C1954="","",VLOOKUP(C1954,'Nomenclature des comptes'!$B$4:$C$646,2))</f>
        <v/>
      </c>
      <c r="E1954" s="73"/>
      <c r="F1954" s="30"/>
      <c r="G1954" s="30"/>
      <c r="H1954" s="136"/>
    </row>
    <row r="1955" spans="1:8">
      <c r="A1955" s="24"/>
      <c r="B1955" s="25"/>
      <c r="C1955" s="24"/>
      <c r="D1955" s="1" t="str">
        <f>IF(C1955="","",VLOOKUP(C1955,'Nomenclature des comptes'!$B$4:$C$646,2))</f>
        <v/>
      </c>
      <c r="E1955" s="73"/>
      <c r="F1955" s="30"/>
      <c r="G1955" s="30"/>
      <c r="H1955" s="136"/>
    </row>
    <row r="1956" spans="1:8">
      <c r="A1956" s="24"/>
      <c r="B1956" s="25"/>
      <c r="C1956" s="24"/>
      <c r="D1956" s="1" t="str">
        <f>IF(C1956="","",VLOOKUP(C1956,'Nomenclature des comptes'!$B$4:$C$646,2))</f>
        <v/>
      </c>
      <c r="E1956" s="73"/>
      <c r="F1956" s="30"/>
      <c r="G1956" s="30"/>
      <c r="H1956" s="136"/>
    </row>
    <row r="1957" spans="1:8">
      <c r="A1957" s="24"/>
      <c r="B1957" s="25"/>
      <c r="C1957" s="24"/>
      <c r="D1957" s="1" t="str">
        <f>IF(C1957="","",VLOOKUP(C1957,'Nomenclature des comptes'!$B$4:$C$646,2))</f>
        <v/>
      </c>
      <c r="E1957" s="73"/>
      <c r="F1957" s="30"/>
      <c r="G1957" s="30"/>
      <c r="H1957" s="136"/>
    </row>
    <row r="1958" spans="1:8">
      <c r="A1958" s="24"/>
      <c r="B1958" s="25"/>
      <c r="C1958" s="24"/>
      <c r="D1958" s="1" t="str">
        <f>IF(C1958="","",VLOOKUP(C1958,'Nomenclature des comptes'!$B$4:$C$646,2))</f>
        <v/>
      </c>
      <c r="E1958" s="73"/>
      <c r="F1958" s="30"/>
      <c r="G1958" s="30"/>
      <c r="H1958" s="136"/>
    </row>
    <row r="1959" spans="1:8">
      <c r="A1959" s="24"/>
      <c r="B1959" s="25"/>
      <c r="C1959" s="24"/>
      <c r="D1959" s="1" t="str">
        <f>IF(C1959="","",VLOOKUP(C1959,'Nomenclature des comptes'!$B$4:$C$646,2))</f>
        <v/>
      </c>
      <c r="E1959" s="73"/>
      <c r="F1959" s="30"/>
      <c r="G1959" s="30"/>
      <c r="H1959" s="136"/>
    </row>
    <row r="1960" spans="1:8">
      <c r="A1960" s="24"/>
      <c r="B1960" s="25"/>
      <c r="C1960" s="24"/>
      <c r="D1960" s="1" t="str">
        <f>IF(C1960="","",VLOOKUP(C1960,'Nomenclature des comptes'!$B$4:$C$646,2))</f>
        <v/>
      </c>
      <c r="E1960" s="73"/>
      <c r="F1960" s="30"/>
      <c r="G1960" s="30"/>
      <c r="H1960" s="136"/>
    </row>
    <row r="1961" spans="1:8">
      <c r="A1961" s="24"/>
      <c r="B1961" s="25"/>
      <c r="C1961" s="24"/>
      <c r="D1961" s="1" t="str">
        <f>IF(C1961="","",VLOOKUP(C1961,'Nomenclature des comptes'!$B$4:$C$646,2))</f>
        <v/>
      </c>
      <c r="E1961" s="73"/>
      <c r="F1961" s="30"/>
      <c r="G1961" s="30"/>
      <c r="H1961" s="136"/>
    </row>
    <row r="1962" spans="1:8">
      <c r="A1962" s="24"/>
      <c r="B1962" s="25"/>
      <c r="C1962" s="24"/>
      <c r="D1962" s="1" t="str">
        <f>IF(C1962="","",VLOOKUP(C1962,'Nomenclature des comptes'!$B$4:$C$646,2))</f>
        <v/>
      </c>
      <c r="E1962" s="73"/>
      <c r="F1962" s="30"/>
      <c r="G1962" s="30"/>
      <c r="H1962" s="136"/>
    </row>
    <row r="1963" spans="1:8">
      <c r="A1963" s="24"/>
      <c r="B1963" s="25"/>
      <c r="C1963" s="24"/>
      <c r="D1963" s="1" t="str">
        <f>IF(C1963="","",VLOOKUP(C1963,'Nomenclature des comptes'!$B$4:$C$646,2))</f>
        <v/>
      </c>
      <c r="E1963" s="73"/>
      <c r="F1963" s="30"/>
      <c r="G1963" s="30"/>
      <c r="H1963" s="136"/>
    </row>
    <row r="1964" spans="1:8">
      <c r="A1964" s="24"/>
      <c r="B1964" s="25"/>
      <c r="C1964" s="24"/>
      <c r="D1964" s="1" t="str">
        <f>IF(C1964="","",VLOOKUP(C1964,'Nomenclature des comptes'!$B$4:$C$646,2))</f>
        <v/>
      </c>
      <c r="E1964" s="73"/>
      <c r="F1964" s="30"/>
      <c r="G1964" s="30"/>
      <c r="H1964" s="136"/>
    </row>
    <row r="1965" spans="1:8">
      <c r="A1965" s="24"/>
      <c r="B1965" s="25"/>
      <c r="C1965" s="24"/>
      <c r="D1965" s="1" t="str">
        <f>IF(C1965="","",VLOOKUP(C1965,'Nomenclature des comptes'!$B$4:$C$646,2))</f>
        <v/>
      </c>
      <c r="E1965" s="73"/>
      <c r="F1965" s="30"/>
      <c r="G1965" s="30"/>
      <c r="H1965" s="136"/>
    </row>
    <row r="1966" spans="1:8">
      <c r="A1966" s="24"/>
      <c r="B1966" s="25"/>
      <c r="C1966" s="24"/>
      <c r="D1966" s="1" t="str">
        <f>IF(C1966="","",VLOOKUP(C1966,'Nomenclature des comptes'!$B$4:$C$646,2))</f>
        <v/>
      </c>
      <c r="E1966" s="73"/>
      <c r="F1966" s="30"/>
      <c r="G1966" s="30"/>
      <c r="H1966" s="136"/>
    </row>
    <row r="1967" spans="1:8">
      <c r="A1967" s="24"/>
      <c r="B1967" s="25"/>
      <c r="C1967" s="24"/>
      <c r="D1967" s="1" t="str">
        <f>IF(C1967="","",VLOOKUP(C1967,'Nomenclature des comptes'!$B$4:$C$646,2))</f>
        <v/>
      </c>
      <c r="E1967" s="73"/>
      <c r="F1967" s="30"/>
      <c r="G1967" s="30"/>
      <c r="H1967" s="136"/>
    </row>
    <row r="1968" spans="1:8">
      <c r="A1968" s="24"/>
      <c r="B1968" s="25"/>
      <c r="C1968" s="24"/>
      <c r="D1968" s="1" t="str">
        <f>IF(C1968="","",VLOOKUP(C1968,'Nomenclature des comptes'!$B$4:$C$646,2))</f>
        <v/>
      </c>
      <c r="E1968" s="73"/>
      <c r="F1968" s="30"/>
      <c r="G1968" s="30"/>
      <c r="H1968" s="136"/>
    </row>
    <row r="1969" spans="1:8">
      <c r="A1969" s="24"/>
      <c r="B1969" s="25"/>
      <c r="C1969" s="24"/>
      <c r="D1969" s="1" t="str">
        <f>IF(C1969="","",VLOOKUP(C1969,'Nomenclature des comptes'!$B$4:$C$646,2))</f>
        <v/>
      </c>
      <c r="E1969" s="73"/>
      <c r="F1969" s="30"/>
      <c r="G1969" s="30"/>
      <c r="H1969" s="136"/>
    </row>
    <row r="1970" spans="1:8">
      <c r="A1970" s="24"/>
      <c r="B1970" s="25"/>
      <c r="C1970" s="24"/>
      <c r="D1970" s="1" t="str">
        <f>IF(C1970="","",VLOOKUP(C1970,'Nomenclature des comptes'!$B$4:$C$646,2))</f>
        <v/>
      </c>
      <c r="E1970" s="73"/>
      <c r="F1970" s="30"/>
      <c r="G1970" s="30"/>
      <c r="H1970" s="136"/>
    </row>
    <row r="1971" spans="1:8">
      <c r="A1971" s="24"/>
      <c r="B1971" s="25"/>
      <c r="C1971" s="24"/>
      <c r="D1971" s="1" t="str">
        <f>IF(C1971="","",VLOOKUP(C1971,'Nomenclature des comptes'!$B$4:$C$646,2))</f>
        <v/>
      </c>
      <c r="E1971" s="73"/>
      <c r="F1971" s="30"/>
      <c r="G1971" s="30"/>
      <c r="H1971" s="136"/>
    </row>
    <row r="1972" spans="1:8">
      <c r="A1972" s="24"/>
      <c r="B1972" s="25"/>
      <c r="C1972" s="24"/>
      <c r="D1972" s="1" t="str">
        <f>IF(C1972="","",VLOOKUP(C1972,'Nomenclature des comptes'!$B$4:$C$646,2))</f>
        <v/>
      </c>
      <c r="E1972" s="73"/>
      <c r="F1972" s="30"/>
      <c r="G1972" s="30"/>
      <c r="H1972" s="136"/>
    </row>
    <row r="1973" spans="1:8">
      <c r="A1973" s="24"/>
      <c r="B1973" s="25"/>
      <c r="C1973" s="24"/>
      <c r="D1973" s="1" t="str">
        <f>IF(C1973="","",VLOOKUP(C1973,'Nomenclature des comptes'!$B$4:$C$646,2))</f>
        <v/>
      </c>
      <c r="E1973" s="73"/>
      <c r="F1973" s="30"/>
      <c r="G1973" s="30"/>
      <c r="H1973" s="136"/>
    </row>
    <row r="1974" spans="1:8">
      <c r="A1974" s="24"/>
      <c r="B1974" s="25"/>
      <c r="C1974" s="24"/>
      <c r="D1974" s="1" t="str">
        <f>IF(C1974="","",VLOOKUP(C1974,'Nomenclature des comptes'!$B$4:$C$646,2))</f>
        <v/>
      </c>
      <c r="E1974" s="73"/>
      <c r="F1974" s="30"/>
      <c r="G1974" s="30"/>
      <c r="H1974" s="136"/>
    </row>
    <row r="1975" spans="1:8">
      <c r="A1975" s="24"/>
      <c r="B1975" s="25"/>
      <c r="C1975" s="24"/>
      <c r="D1975" s="1" t="str">
        <f>IF(C1975="","",VLOOKUP(C1975,'Nomenclature des comptes'!$B$4:$C$646,2))</f>
        <v/>
      </c>
      <c r="E1975" s="73"/>
      <c r="F1975" s="30"/>
      <c r="G1975" s="30"/>
      <c r="H1975" s="136"/>
    </row>
    <row r="1976" spans="1:8">
      <c r="A1976" s="24"/>
      <c r="B1976" s="25"/>
      <c r="C1976" s="24"/>
      <c r="D1976" s="1" t="str">
        <f>IF(C1976="","",VLOOKUP(C1976,'Nomenclature des comptes'!$B$4:$C$646,2))</f>
        <v/>
      </c>
      <c r="E1976" s="73"/>
      <c r="F1976" s="30"/>
      <c r="G1976" s="30"/>
      <c r="H1976" s="136"/>
    </row>
    <row r="1977" spans="1:8">
      <c r="A1977" s="24"/>
      <c r="B1977" s="25"/>
      <c r="C1977" s="24"/>
      <c r="D1977" s="1" t="str">
        <f>IF(C1977="","",VLOOKUP(C1977,'Nomenclature des comptes'!$B$4:$C$646,2))</f>
        <v/>
      </c>
      <c r="E1977" s="73"/>
      <c r="F1977" s="30"/>
      <c r="G1977" s="30"/>
      <c r="H1977" s="136"/>
    </row>
    <row r="1978" spans="1:8">
      <c r="A1978" s="24"/>
      <c r="B1978" s="25"/>
      <c r="C1978" s="24"/>
      <c r="D1978" s="1" t="str">
        <f>IF(C1978="","",VLOOKUP(C1978,'Nomenclature des comptes'!$B$4:$C$646,2))</f>
        <v/>
      </c>
      <c r="E1978" s="73"/>
      <c r="F1978" s="30"/>
      <c r="G1978" s="30"/>
      <c r="H1978" s="136"/>
    </row>
    <row r="1979" spans="1:8">
      <c r="A1979" s="24"/>
      <c r="B1979" s="25"/>
      <c r="C1979" s="24"/>
      <c r="D1979" s="1" t="str">
        <f>IF(C1979="","",VLOOKUP(C1979,'Nomenclature des comptes'!$B$4:$C$646,2))</f>
        <v/>
      </c>
      <c r="E1979" s="73"/>
      <c r="F1979" s="30"/>
      <c r="G1979" s="30"/>
      <c r="H1979" s="136"/>
    </row>
    <row r="1980" spans="1:8">
      <c r="A1980" s="24"/>
      <c r="B1980" s="25"/>
      <c r="C1980" s="24"/>
      <c r="D1980" s="1" t="str">
        <f>IF(C1980="","",VLOOKUP(C1980,'Nomenclature des comptes'!$B$4:$C$646,2))</f>
        <v/>
      </c>
      <c r="E1980" s="73"/>
      <c r="F1980" s="30"/>
      <c r="G1980" s="30"/>
      <c r="H1980" s="136"/>
    </row>
    <row r="1981" spans="1:8">
      <c r="A1981" s="24"/>
      <c r="B1981" s="25"/>
      <c r="C1981" s="24"/>
      <c r="D1981" s="1" t="str">
        <f>IF(C1981="","",VLOOKUP(C1981,'Nomenclature des comptes'!$B$4:$C$646,2))</f>
        <v/>
      </c>
      <c r="E1981" s="73"/>
      <c r="F1981" s="30"/>
      <c r="G1981" s="30"/>
      <c r="H1981" s="136"/>
    </row>
    <row r="1982" spans="1:8">
      <c r="A1982" s="24"/>
      <c r="B1982" s="25"/>
      <c r="C1982" s="24"/>
      <c r="D1982" s="1" t="str">
        <f>IF(C1982="","",VLOOKUP(C1982,'Nomenclature des comptes'!$B$4:$C$646,2))</f>
        <v/>
      </c>
      <c r="E1982" s="73"/>
      <c r="F1982" s="30"/>
      <c r="G1982" s="30"/>
      <c r="H1982" s="136"/>
    </row>
    <row r="1983" spans="1:8">
      <c r="A1983" s="24"/>
      <c r="B1983" s="25"/>
      <c r="C1983" s="24"/>
      <c r="D1983" s="1" t="str">
        <f>IF(C1983="","",VLOOKUP(C1983,'Nomenclature des comptes'!$B$4:$C$646,2))</f>
        <v/>
      </c>
      <c r="E1983" s="73"/>
      <c r="F1983" s="30"/>
      <c r="G1983" s="30"/>
      <c r="H1983" s="136"/>
    </row>
    <row r="1984" spans="1:8">
      <c r="A1984" s="24"/>
      <c r="B1984" s="25"/>
      <c r="C1984" s="24"/>
      <c r="D1984" s="1" t="str">
        <f>IF(C1984="","",VLOOKUP(C1984,'Nomenclature des comptes'!$B$4:$C$646,2))</f>
        <v/>
      </c>
      <c r="E1984" s="73"/>
      <c r="F1984" s="30"/>
      <c r="G1984" s="30"/>
      <c r="H1984" s="136"/>
    </row>
    <row r="1985" spans="1:8">
      <c r="A1985" s="24"/>
      <c r="B1985" s="25"/>
      <c r="C1985" s="24"/>
      <c r="D1985" s="1" t="str">
        <f>IF(C1985="","",VLOOKUP(C1985,'Nomenclature des comptes'!$B$4:$C$646,2))</f>
        <v/>
      </c>
      <c r="E1985" s="73"/>
      <c r="F1985" s="30"/>
      <c r="G1985" s="30"/>
      <c r="H1985" s="136"/>
    </row>
    <row r="1986" spans="1:8">
      <c r="A1986" s="24"/>
      <c r="B1986" s="25"/>
      <c r="C1986" s="24"/>
      <c r="D1986" s="1" t="str">
        <f>IF(C1986="","",VLOOKUP(C1986,'Nomenclature des comptes'!$B$4:$C$646,2))</f>
        <v/>
      </c>
      <c r="E1986" s="73"/>
      <c r="F1986" s="30"/>
      <c r="G1986" s="30"/>
      <c r="H1986" s="136"/>
    </row>
    <row r="1987" spans="1:8">
      <c r="A1987" s="24"/>
      <c r="B1987" s="25"/>
      <c r="C1987" s="24"/>
      <c r="D1987" s="1" t="str">
        <f>IF(C1987="","",VLOOKUP(C1987,'Nomenclature des comptes'!$B$4:$C$646,2))</f>
        <v/>
      </c>
      <c r="E1987" s="73"/>
      <c r="F1987" s="30"/>
      <c r="G1987" s="30"/>
      <c r="H1987" s="136"/>
    </row>
    <row r="1988" spans="1:8">
      <c r="A1988" s="24"/>
      <c r="B1988" s="25"/>
      <c r="C1988" s="24"/>
      <c r="D1988" s="1" t="str">
        <f>IF(C1988="","",VLOOKUP(C1988,'Nomenclature des comptes'!$B$4:$C$646,2))</f>
        <v/>
      </c>
      <c r="E1988" s="73"/>
      <c r="F1988" s="30"/>
      <c r="G1988" s="30"/>
      <c r="H1988" s="136"/>
    </row>
    <row r="1989" spans="1:8">
      <c r="A1989" s="24"/>
      <c r="B1989" s="25"/>
      <c r="C1989" s="24"/>
      <c r="D1989" s="1" t="str">
        <f>IF(C1989="","",VLOOKUP(C1989,'Nomenclature des comptes'!$B$4:$C$646,2))</f>
        <v/>
      </c>
      <c r="E1989" s="73"/>
      <c r="F1989" s="30"/>
      <c r="G1989" s="30"/>
      <c r="H1989" s="136"/>
    </row>
    <row r="1990" spans="1:8">
      <c r="A1990" s="24"/>
      <c r="B1990" s="25"/>
      <c r="C1990" s="24"/>
      <c r="D1990" s="1" t="str">
        <f>IF(C1990="","",VLOOKUP(C1990,'Nomenclature des comptes'!$B$4:$C$646,2))</f>
        <v/>
      </c>
      <c r="E1990" s="73"/>
      <c r="F1990" s="30"/>
      <c r="G1990" s="30"/>
      <c r="H1990" s="136"/>
    </row>
    <row r="1991" spans="1:8">
      <c r="A1991" s="24"/>
      <c r="B1991" s="25"/>
      <c r="C1991" s="24"/>
      <c r="D1991" s="1" t="str">
        <f>IF(C1991="","",VLOOKUP(C1991,'Nomenclature des comptes'!$B$4:$C$646,2))</f>
        <v/>
      </c>
      <c r="E1991" s="73"/>
      <c r="F1991" s="30"/>
      <c r="G1991" s="30"/>
      <c r="H1991" s="136"/>
    </row>
    <row r="1992" spans="1:8">
      <c r="A1992" s="24"/>
      <c r="B1992" s="25"/>
      <c r="C1992" s="24"/>
      <c r="D1992" s="1" t="str">
        <f>IF(C1992="","",VLOOKUP(C1992,'Nomenclature des comptes'!$B$4:$C$646,2))</f>
        <v/>
      </c>
      <c r="E1992" s="73"/>
      <c r="F1992" s="30"/>
      <c r="G1992" s="30"/>
      <c r="H1992" s="136"/>
    </row>
    <row r="1993" spans="1:8">
      <c r="A1993" s="24"/>
      <c r="B1993" s="25"/>
      <c r="C1993" s="24"/>
      <c r="D1993" s="1" t="str">
        <f>IF(C1993="","",VLOOKUP(C1993,'Nomenclature des comptes'!$B$4:$C$646,2))</f>
        <v/>
      </c>
      <c r="E1993" s="73"/>
      <c r="F1993" s="30"/>
      <c r="G1993" s="30"/>
      <c r="H1993" s="136"/>
    </row>
    <row r="1994" spans="1:8">
      <c r="A1994" s="24"/>
      <c r="B1994" s="25"/>
      <c r="C1994" s="24"/>
      <c r="D1994" s="1" t="str">
        <f>IF(C1994="","",VLOOKUP(C1994,'Nomenclature des comptes'!$B$4:$C$646,2))</f>
        <v/>
      </c>
      <c r="E1994" s="73"/>
      <c r="F1994" s="30"/>
      <c r="G1994" s="30"/>
      <c r="H1994" s="136"/>
    </row>
    <row r="1995" spans="1:8">
      <c r="A1995" s="24"/>
      <c r="B1995" s="25"/>
      <c r="C1995" s="24"/>
      <c r="D1995" s="1" t="str">
        <f>IF(C1995="","",VLOOKUP(C1995,'Nomenclature des comptes'!$B$4:$C$646,2))</f>
        <v/>
      </c>
      <c r="E1995" s="73"/>
      <c r="F1995" s="30"/>
      <c r="G1995" s="30"/>
      <c r="H1995" s="136"/>
    </row>
    <row r="1996" spans="1:8">
      <c r="A1996" s="24"/>
      <c r="B1996" s="25"/>
      <c r="C1996" s="24"/>
      <c r="D1996" s="1" t="str">
        <f>IF(C1996="","",VLOOKUP(C1996,'Nomenclature des comptes'!$B$4:$C$646,2))</f>
        <v/>
      </c>
      <c r="E1996" s="73"/>
      <c r="F1996" s="30"/>
      <c r="G1996" s="30"/>
      <c r="H1996" s="136"/>
    </row>
    <row r="1997" spans="1:8">
      <c r="A1997" s="24"/>
      <c r="B1997" s="25"/>
      <c r="C1997" s="24"/>
      <c r="D1997" s="1" t="str">
        <f>IF(C1997="","",VLOOKUP(C1997,'Nomenclature des comptes'!$B$4:$C$646,2))</f>
        <v/>
      </c>
      <c r="E1997" s="73"/>
      <c r="F1997" s="30"/>
      <c r="G1997" s="30"/>
      <c r="H1997" s="136"/>
    </row>
    <row r="1998" spans="1:8">
      <c r="A1998" s="24"/>
      <c r="B1998" s="25"/>
      <c r="C1998" s="24"/>
      <c r="D1998" s="1" t="str">
        <f>IF(C1998="","",VLOOKUP(C1998,'Nomenclature des comptes'!$B$4:$C$646,2))</f>
        <v/>
      </c>
      <c r="E1998" s="73"/>
      <c r="F1998" s="30"/>
      <c r="G1998" s="30"/>
      <c r="H1998" s="136"/>
    </row>
    <row r="1999" spans="1:8">
      <c r="A1999" s="24"/>
      <c r="B1999" s="25"/>
      <c r="C1999" s="24"/>
      <c r="D1999" s="1" t="str">
        <f>IF(C1999="","",VLOOKUP(C1999,'Nomenclature des comptes'!$B$4:$C$646,2))</f>
        <v/>
      </c>
      <c r="E1999" s="73"/>
      <c r="F1999" s="30"/>
      <c r="G1999" s="30"/>
      <c r="H1999" s="136"/>
    </row>
    <row r="2000" spans="1:8">
      <c r="A2000" s="24"/>
      <c r="B2000" s="25"/>
      <c r="C2000" s="24"/>
      <c r="D2000" s="1" t="str">
        <f>IF(C2000="","",VLOOKUP(C2000,'Nomenclature des comptes'!$B$4:$C$646,2))</f>
        <v/>
      </c>
      <c r="E2000" s="73"/>
      <c r="F2000" s="30"/>
      <c r="G2000" s="30"/>
      <c r="H2000" s="136"/>
    </row>
    <row r="2001" spans="1:8">
      <c r="A2001" s="24"/>
      <c r="B2001" s="25"/>
      <c r="C2001" s="24"/>
      <c r="D2001" s="1" t="str">
        <f>IF(C2001="","",VLOOKUP(C2001,'Nomenclature des comptes'!$B$4:$C$646,2))</f>
        <v/>
      </c>
      <c r="E2001" s="73"/>
      <c r="F2001" s="30"/>
      <c r="G2001" s="30"/>
      <c r="H2001" s="136"/>
    </row>
    <row r="2002" spans="1:8">
      <c r="A2002" s="24"/>
      <c r="B2002" s="25"/>
      <c r="C2002" s="24"/>
      <c r="D2002" s="1" t="str">
        <f>IF(C2002="","",VLOOKUP(C2002,'Nomenclature des comptes'!$B$4:$C$646,2))</f>
        <v/>
      </c>
      <c r="E2002" s="73"/>
      <c r="F2002" s="30"/>
      <c r="G2002" s="30"/>
      <c r="H2002" s="136"/>
    </row>
    <row r="2003" spans="1:8">
      <c r="A2003" s="24"/>
      <c r="B2003" s="25"/>
      <c r="C2003" s="24"/>
      <c r="D2003" s="1" t="str">
        <f>IF(C2003="","",VLOOKUP(C2003,'Nomenclature des comptes'!$B$4:$C$646,2))</f>
        <v/>
      </c>
      <c r="E2003" s="73"/>
      <c r="F2003" s="30"/>
      <c r="G2003" s="30"/>
      <c r="H2003" s="136"/>
    </row>
    <row r="2004" spans="1:8">
      <c r="A2004" s="24"/>
      <c r="B2004" s="25"/>
      <c r="C2004" s="24"/>
      <c r="D2004" s="1" t="str">
        <f>IF(C2004="","",VLOOKUP(C2004,'Nomenclature des comptes'!$B$4:$C$646,2))</f>
        <v/>
      </c>
      <c r="E2004" s="73"/>
      <c r="F2004" s="30"/>
      <c r="G2004" s="30"/>
      <c r="H2004" s="136"/>
    </row>
    <row r="2005" spans="1:8">
      <c r="A2005" s="24"/>
      <c r="B2005" s="25"/>
      <c r="C2005" s="24"/>
      <c r="D2005" s="1" t="str">
        <f>IF(C2005="","",VLOOKUP(C2005,'Nomenclature des comptes'!$B$4:$C$646,2))</f>
        <v/>
      </c>
      <c r="E2005" s="73"/>
      <c r="F2005" s="30"/>
      <c r="G2005" s="30"/>
      <c r="H2005" s="136"/>
    </row>
    <row r="2006" spans="1:8">
      <c r="A2006" s="24"/>
      <c r="B2006" s="25"/>
      <c r="C2006" s="24"/>
      <c r="D2006" s="1" t="str">
        <f>IF(C2006="","",VLOOKUP(C2006,'Nomenclature des comptes'!$B$4:$C$646,2))</f>
        <v/>
      </c>
      <c r="E2006" s="73"/>
      <c r="F2006" s="30"/>
      <c r="G2006" s="30"/>
      <c r="H2006" s="136"/>
    </row>
    <row r="2007" spans="1:8">
      <c r="A2007" s="24"/>
      <c r="B2007" s="25"/>
      <c r="C2007" s="24"/>
      <c r="D2007" s="1" t="str">
        <f>IF(C2007="","",VLOOKUP(C2007,'Nomenclature des comptes'!$B$4:$C$646,2))</f>
        <v/>
      </c>
      <c r="E2007" s="73"/>
      <c r="F2007" s="30"/>
      <c r="G2007" s="30"/>
      <c r="H2007" s="136"/>
    </row>
    <row r="2008" spans="1:8">
      <c r="A2008" s="24"/>
      <c r="B2008" s="25"/>
      <c r="C2008" s="24"/>
      <c r="D2008" s="1" t="str">
        <f>IF(C2008="","",VLOOKUP(C2008,'Nomenclature des comptes'!$B$4:$C$646,2))</f>
        <v/>
      </c>
      <c r="E2008" s="73"/>
      <c r="F2008" s="30"/>
      <c r="G2008" s="30"/>
      <c r="H2008" s="136"/>
    </row>
    <row r="2009" spans="1:8">
      <c r="A2009" s="24"/>
      <c r="B2009" s="25"/>
      <c r="C2009" s="24"/>
      <c r="D2009" s="1" t="str">
        <f>IF(C2009="","",VLOOKUP(C2009,'Nomenclature des comptes'!$B$4:$C$646,2))</f>
        <v/>
      </c>
      <c r="E2009" s="73"/>
      <c r="F2009" s="30"/>
      <c r="G2009" s="30"/>
      <c r="H2009" s="136"/>
    </row>
    <row r="2010" spans="1:8">
      <c r="A2010" s="24"/>
      <c r="B2010" s="25"/>
      <c r="C2010" s="24"/>
      <c r="D2010" s="1" t="str">
        <f>IF(C2010="","",VLOOKUP(C2010,'Nomenclature des comptes'!$B$4:$C$646,2))</f>
        <v/>
      </c>
      <c r="E2010" s="73"/>
      <c r="F2010" s="30"/>
      <c r="G2010" s="30"/>
      <c r="H2010" s="136"/>
    </row>
    <row r="2011" spans="1:8">
      <c r="A2011" s="24"/>
      <c r="B2011" s="25"/>
      <c r="C2011" s="24"/>
      <c r="D2011" s="1" t="str">
        <f>IF(C2011="","",VLOOKUP(C2011,'Nomenclature des comptes'!$B$4:$C$646,2))</f>
        <v/>
      </c>
      <c r="E2011" s="73"/>
      <c r="F2011" s="30"/>
      <c r="G2011" s="30"/>
      <c r="H2011" s="136"/>
    </row>
    <row r="2012" spans="1:8">
      <c r="A2012" s="24"/>
      <c r="B2012" s="25"/>
      <c r="C2012" s="24"/>
      <c r="D2012" s="1" t="str">
        <f>IF(C2012="","",VLOOKUP(C2012,'Nomenclature des comptes'!$B$4:$C$646,2))</f>
        <v/>
      </c>
      <c r="E2012" s="73"/>
      <c r="F2012" s="30"/>
      <c r="G2012" s="30"/>
      <c r="H2012" s="136"/>
    </row>
    <row r="2013" spans="1:8">
      <c r="A2013" s="24"/>
      <c r="B2013" s="25"/>
      <c r="C2013" s="24"/>
      <c r="D2013" s="1" t="str">
        <f>IF(C2013="","",VLOOKUP(C2013,'Nomenclature des comptes'!$B$4:$C$646,2))</f>
        <v/>
      </c>
      <c r="E2013" s="73"/>
      <c r="F2013" s="30"/>
      <c r="G2013" s="30"/>
      <c r="H2013" s="136"/>
    </row>
    <row r="2014" spans="1:8">
      <c r="A2014" s="24"/>
      <c r="B2014" s="25"/>
      <c r="C2014" s="24"/>
      <c r="D2014" s="1" t="str">
        <f>IF(C2014="","",VLOOKUP(C2014,'Nomenclature des comptes'!$B$4:$C$646,2))</f>
        <v/>
      </c>
      <c r="E2014" s="73"/>
      <c r="F2014" s="30"/>
      <c r="G2014" s="30"/>
      <c r="H2014" s="136"/>
    </row>
    <row r="2015" spans="1:8">
      <c r="A2015" s="24"/>
      <c r="B2015" s="25"/>
      <c r="C2015" s="24"/>
      <c r="D2015" s="1" t="str">
        <f>IF(C2015="","",VLOOKUP(C2015,'Nomenclature des comptes'!$B$4:$C$646,2))</f>
        <v/>
      </c>
      <c r="E2015" s="73"/>
      <c r="F2015" s="30"/>
      <c r="G2015" s="30"/>
      <c r="H2015" s="136"/>
    </row>
    <row r="2016" spans="1:8">
      <c r="A2016" s="24"/>
      <c r="B2016" s="25"/>
      <c r="C2016" s="24"/>
      <c r="D2016" s="1" t="str">
        <f>IF(C2016="","",VLOOKUP(C2016,'Nomenclature des comptes'!$B$4:$C$646,2))</f>
        <v/>
      </c>
      <c r="E2016" s="73"/>
      <c r="F2016" s="30"/>
      <c r="G2016" s="30"/>
      <c r="H2016" s="136"/>
    </row>
    <row r="2017" spans="1:8">
      <c r="A2017" s="24"/>
      <c r="B2017" s="25"/>
      <c r="C2017" s="24"/>
      <c r="D2017" s="1" t="str">
        <f>IF(C2017="","",VLOOKUP(C2017,'Nomenclature des comptes'!$B$4:$C$646,2))</f>
        <v/>
      </c>
      <c r="E2017" s="73"/>
      <c r="F2017" s="30"/>
      <c r="G2017" s="30"/>
      <c r="H2017" s="136"/>
    </row>
    <row r="2018" spans="1:8">
      <c r="A2018" s="24"/>
      <c r="B2018" s="25"/>
      <c r="C2018" s="24"/>
      <c r="D2018" s="1" t="str">
        <f>IF(C2018="","",VLOOKUP(C2018,'Nomenclature des comptes'!$B$4:$C$646,2))</f>
        <v/>
      </c>
      <c r="E2018" s="73"/>
      <c r="F2018" s="30"/>
      <c r="G2018" s="30"/>
      <c r="H2018" s="136"/>
    </row>
    <row r="2019" spans="1:8">
      <c r="A2019" s="24"/>
      <c r="B2019" s="25"/>
      <c r="C2019" s="24"/>
      <c r="D2019" s="1" t="str">
        <f>IF(C2019="","",VLOOKUP(C2019,'Nomenclature des comptes'!$B$4:$C$646,2))</f>
        <v/>
      </c>
      <c r="E2019" s="73"/>
      <c r="F2019" s="30"/>
      <c r="G2019" s="30"/>
      <c r="H2019" s="136"/>
    </row>
    <row r="2020" spans="1:8">
      <c r="A2020" s="24"/>
      <c r="B2020" s="25"/>
      <c r="C2020" s="24"/>
      <c r="D2020" s="1" t="str">
        <f>IF(C2020="","",VLOOKUP(C2020,'Nomenclature des comptes'!$B$4:$C$646,2))</f>
        <v/>
      </c>
      <c r="E2020" s="73"/>
      <c r="F2020" s="30"/>
      <c r="G2020" s="30"/>
      <c r="H2020" s="136"/>
    </row>
    <row r="2021" spans="1:8">
      <c r="A2021" s="24"/>
      <c r="B2021" s="25"/>
      <c r="C2021" s="24"/>
      <c r="D2021" s="1" t="str">
        <f>IF(C2021="","",VLOOKUP(C2021,'Nomenclature des comptes'!$B$4:$C$646,2))</f>
        <v/>
      </c>
      <c r="E2021" s="73"/>
      <c r="F2021" s="30"/>
      <c r="G2021" s="30"/>
      <c r="H2021" s="136"/>
    </row>
    <row r="2022" spans="1:8">
      <c r="A2022" s="24"/>
      <c r="B2022" s="25"/>
      <c r="C2022" s="24"/>
      <c r="D2022" s="1" t="str">
        <f>IF(C2022="","",VLOOKUP(C2022,'Nomenclature des comptes'!$B$4:$C$646,2))</f>
        <v/>
      </c>
      <c r="E2022" s="73"/>
      <c r="F2022" s="30"/>
      <c r="G2022" s="30"/>
      <c r="H2022" s="136"/>
    </row>
    <row r="2023" spans="1:8">
      <c r="A2023" s="24"/>
      <c r="B2023" s="25"/>
      <c r="C2023" s="24"/>
      <c r="D2023" s="1" t="str">
        <f>IF(C2023="","",VLOOKUP(C2023,'Nomenclature des comptes'!$B$4:$C$646,2))</f>
        <v/>
      </c>
      <c r="E2023" s="73"/>
      <c r="F2023" s="30"/>
      <c r="G2023" s="30"/>
      <c r="H2023" s="136"/>
    </row>
    <row r="2024" spans="1:8">
      <c r="A2024" s="24"/>
      <c r="B2024" s="25"/>
      <c r="C2024" s="24"/>
      <c r="D2024" s="1" t="str">
        <f>IF(C2024="","",VLOOKUP(C2024,'Nomenclature des comptes'!$B$4:$C$646,2))</f>
        <v/>
      </c>
      <c r="E2024" s="73"/>
      <c r="F2024" s="30"/>
      <c r="G2024" s="30"/>
      <c r="H2024" s="136"/>
    </row>
    <row r="2025" spans="1:8">
      <c r="A2025" s="24"/>
      <c r="B2025" s="25"/>
      <c r="C2025" s="24"/>
      <c r="D2025" s="1" t="str">
        <f>IF(C2025="","",VLOOKUP(C2025,'Nomenclature des comptes'!$B$4:$C$646,2))</f>
        <v/>
      </c>
      <c r="E2025" s="73"/>
      <c r="F2025" s="30"/>
      <c r="G2025" s="30"/>
      <c r="H2025" s="136"/>
    </row>
    <row r="2026" spans="1:8">
      <c r="A2026" s="24"/>
      <c r="B2026" s="25"/>
      <c r="C2026" s="24"/>
      <c r="D2026" s="1" t="str">
        <f>IF(C2026="","",VLOOKUP(C2026,'Nomenclature des comptes'!$B$4:$C$646,2))</f>
        <v/>
      </c>
      <c r="E2026" s="73"/>
      <c r="F2026" s="30"/>
      <c r="G2026" s="30"/>
      <c r="H2026" s="136"/>
    </row>
    <row r="2027" spans="1:8">
      <c r="A2027" s="24"/>
      <c r="B2027" s="25"/>
      <c r="C2027" s="24"/>
      <c r="D2027" s="1" t="str">
        <f>IF(C2027="","",VLOOKUP(C2027,'Nomenclature des comptes'!$B$4:$C$646,2))</f>
        <v/>
      </c>
      <c r="E2027" s="73"/>
      <c r="F2027" s="30"/>
      <c r="G2027" s="30"/>
      <c r="H2027" s="136"/>
    </row>
    <row r="2028" spans="1:8">
      <c r="A2028" s="24"/>
      <c r="B2028" s="25"/>
      <c r="C2028" s="24"/>
      <c r="D2028" s="1" t="str">
        <f>IF(C2028="","",VLOOKUP(C2028,'Nomenclature des comptes'!$B$4:$C$646,2))</f>
        <v/>
      </c>
      <c r="E2028" s="73"/>
      <c r="F2028" s="30"/>
      <c r="G2028" s="30"/>
      <c r="H2028" s="136"/>
    </row>
    <row r="2029" spans="1:8">
      <c r="A2029" s="24"/>
      <c r="B2029" s="25"/>
      <c r="C2029" s="24"/>
      <c r="D2029" s="1" t="str">
        <f>IF(C2029="","",VLOOKUP(C2029,'Nomenclature des comptes'!$B$4:$C$646,2))</f>
        <v/>
      </c>
      <c r="E2029" s="73"/>
      <c r="F2029" s="30"/>
      <c r="G2029" s="30"/>
      <c r="H2029" s="136"/>
    </row>
    <row r="2030" spans="1:8">
      <c r="A2030" s="24"/>
      <c r="B2030" s="25"/>
      <c r="C2030" s="24"/>
      <c r="D2030" s="1" t="str">
        <f>IF(C2030="","",VLOOKUP(C2030,'Nomenclature des comptes'!$B$4:$C$646,2))</f>
        <v/>
      </c>
      <c r="E2030" s="73"/>
      <c r="F2030" s="30"/>
      <c r="G2030" s="30"/>
      <c r="H2030" s="136"/>
    </row>
    <row r="2031" spans="1:8">
      <c r="A2031" s="24"/>
      <c r="B2031" s="25"/>
      <c r="C2031" s="24"/>
      <c r="D2031" s="1" t="str">
        <f>IF(C2031="","",VLOOKUP(C2031,'Nomenclature des comptes'!$B$4:$C$646,2))</f>
        <v/>
      </c>
      <c r="E2031" s="73"/>
      <c r="F2031" s="30"/>
      <c r="G2031" s="30"/>
      <c r="H2031" s="136"/>
    </row>
    <row r="2032" spans="1:8">
      <c r="A2032" s="24"/>
      <c r="B2032" s="25"/>
      <c r="C2032" s="24"/>
      <c r="D2032" s="1" t="str">
        <f>IF(C2032="","",VLOOKUP(C2032,'Nomenclature des comptes'!$B$4:$C$646,2))</f>
        <v/>
      </c>
      <c r="E2032" s="73"/>
      <c r="F2032" s="30"/>
      <c r="G2032" s="30"/>
      <c r="H2032" s="136"/>
    </row>
    <row r="2033" spans="1:8">
      <c r="A2033" s="24"/>
      <c r="B2033" s="25"/>
      <c r="C2033" s="24"/>
      <c r="D2033" s="1" t="str">
        <f>IF(C2033="","",VLOOKUP(C2033,'Nomenclature des comptes'!$B$4:$C$646,2))</f>
        <v/>
      </c>
      <c r="E2033" s="73"/>
      <c r="F2033" s="30"/>
      <c r="G2033" s="30"/>
      <c r="H2033" s="136"/>
    </row>
    <row r="2034" spans="1:8">
      <c r="A2034" s="24"/>
      <c r="B2034" s="25"/>
      <c r="C2034" s="24"/>
      <c r="D2034" s="1" t="str">
        <f>IF(C2034="","",VLOOKUP(C2034,'Nomenclature des comptes'!$B$4:$C$646,2))</f>
        <v/>
      </c>
      <c r="E2034" s="73"/>
      <c r="F2034" s="30"/>
      <c r="G2034" s="30"/>
      <c r="H2034" s="136"/>
    </row>
    <row r="2035" spans="1:8">
      <c r="A2035" s="24"/>
      <c r="B2035" s="25"/>
      <c r="C2035" s="24"/>
      <c r="D2035" s="1" t="str">
        <f>IF(C2035="","",VLOOKUP(C2035,'Nomenclature des comptes'!$B$4:$C$646,2))</f>
        <v/>
      </c>
      <c r="E2035" s="73"/>
      <c r="F2035" s="30"/>
      <c r="G2035" s="30"/>
      <c r="H2035" s="136"/>
    </row>
    <row r="2036" spans="1:8">
      <c r="A2036" s="24"/>
      <c r="B2036" s="25"/>
      <c r="C2036" s="24"/>
      <c r="D2036" s="1" t="str">
        <f>IF(C2036="","",VLOOKUP(C2036,'Nomenclature des comptes'!$B$4:$C$646,2))</f>
        <v/>
      </c>
      <c r="E2036" s="73"/>
      <c r="F2036" s="30"/>
      <c r="G2036" s="30"/>
      <c r="H2036" s="136"/>
    </row>
    <row r="2037" spans="1:8">
      <c r="A2037" s="24"/>
      <c r="B2037" s="25"/>
      <c r="C2037" s="24"/>
      <c r="D2037" s="1" t="str">
        <f>IF(C2037="","",VLOOKUP(C2037,'Nomenclature des comptes'!$B$4:$C$646,2))</f>
        <v/>
      </c>
      <c r="E2037" s="73"/>
      <c r="F2037" s="30"/>
      <c r="G2037" s="30"/>
      <c r="H2037" s="136"/>
    </row>
    <row r="2038" spans="1:8">
      <c r="A2038" s="24"/>
      <c r="B2038" s="25"/>
      <c r="C2038" s="24"/>
      <c r="D2038" s="1" t="str">
        <f>IF(C2038="","",VLOOKUP(C2038,'Nomenclature des comptes'!$B$4:$C$646,2))</f>
        <v/>
      </c>
      <c r="E2038" s="73"/>
      <c r="F2038" s="30"/>
      <c r="G2038" s="30"/>
      <c r="H2038" s="136"/>
    </row>
    <row r="2039" spans="1:8">
      <c r="A2039" s="24"/>
      <c r="B2039" s="25"/>
      <c r="C2039" s="24"/>
      <c r="D2039" s="1" t="str">
        <f>IF(C2039="","",VLOOKUP(C2039,'Nomenclature des comptes'!$B$4:$C$646,2))</f>
        <v/>
      </c>
      <c r="E2039" s="73"/>
      <c r="F2039" s="30"/>
      <c r="G2039" s="30"/>
      <c r="H2039" s="136"/>
    </row>
    <row r="2040" spans="1:8">
      <c r="A2040" s="24"/>
      <c r="B2040" s="25"/>
      <c r="C2040" s="24"/>
      <c r="D2040" s="1" t="str">
        <f>IF(C2040="","",VLOOKUP(C2040,'Nomenclature des comptes'!$B$4:$C$646,2))</f>
        <v/>
      </c>
      <c r="E2040" s="73"/>
      <c r="F2040" s="30"/>
      <c r="G2040" s="30"/>
      <c r="H2040" s="136"/>
    </row>
    <row r="2041" spans="1:8">
      <c r="A2041" s="24"/>
      <c r="B2041" s="25"/>
      <c r="C2041" s="24"/>
      <c r="D2041" s="1" t="str">
        <f>IF(C2041="","",VLOOKUP(C2041,'Nomenclature des comptes'!$B$4:$C$646,2))</f>
        <v/>
      </c>
      <c r="E2041" s="73"/>
      <c r="F2041" s="30"/>
      <c r="G2041" s="30"/>
      <c r="H2041" s="136"/>
    </row>
    <row r="2042" spans="1:8">
      <c r="A2042" s="24"/>
      <c r="B2042" s="25"/>
      <c r="C2042" s="24"/>
      <c r="D2042" s="1" t="str">
        <f>IF(C2042="","",VLOOKUP(C2042,'Nomenclature des comptes'!$B$4:$C$646,2))</f>
        <v/>
      </c>
      <c r="E2042" s="73"/>
      <c r="F2042" s="30"/>
      <c r="G2042" s="30"/>
      <c r="H2042" s="136"/>
    </row>
    <row r="2043" spans="1:8">
      <c r="A2043" s="24"/>
      <c r="B2043" s="25"/>
      <c r="C2043" s="24"/>
      <c r="D2043" s="1" t="str">
        <f>IF(C2043="","",VLOOKUP(C2043,'Nomenclature des comptes'!$B$4:$C$646,2))</f>
        <v/>
      </c>
      <c r="E2043" s="73"/>
      <c r="F2043" s="30"/>
      <c r="G2043" s="30"/>
      <c r="H2043" s="136"/>
    </row>
    <row r="2044" spans="1:8">
      <c r="A2044" s="24"/>
      <c r="B2044" s="25"/>
      <c r="C2044" s="24"/>
      <c r="D2044" s="1" t="str">
        <f>IF(C2044="","",VLOOKUP(C2044,'Nomenclature des comptes'!$B$4:$C$646,2))</f>
        <v/>
      </c>
      <c r="E2044" s="73"/>
      <c r="F2044" s="30"/>
      <c r="G2044" s="30"/>
      <c r="H2044" s="136"/>
    </row>
    <row r="2045" spans="1:8">
      <c r="A2045" s="24"/>
      <c r="B2045" s="25"/>
      <c r="C2045" s="24"/>
      <c r="D2045" s="1" t="str">
        <f>IF(C2045="","",VLOOKUP(C2045,'Nomenclature des comptes'!$B$4:$C$646,2))</f>
        <v/>
      </c>
      <c r="E2045" s="73"/>
      <c r="F2045" s="30"/>
      <c r="G2045" s="30"/>
      <c r="H2045" s="136"/>
    </row>
    <row r="2046" spans="1:8">
      <c r="A2046" s="24"/>
      <c r="B2046" s="25"/>
      <c r="C2046" s="24"/>
      <c r="D2046" s="1" t="str">
        <f>IF(C2046="","",VLOOKUP(C2046,'Nomenclature des comptes'!$B$4:$C$646,2))</f>
        <v/>
      </c>
      <c r="E2046" s="73"/>
      <c r="F2046" s="30"/>
      <c r="G2046" s="30"/>
      <c r="H2046" s="136"/>
    </row>
    <row r="2047" spans="1:8">
      <c r="A2047" s="24"/>
      <c r="B2047" s="25"/>
      <c r="C2047" s="24"/>
      <c r="D2047" s="1" t="str">
        <f>IF(C2047="","",VLOOKUP(C2047,'Nomenclature des comptes'!$B$4:$C$646,2))</f>
        <v/>
      </c>
      <c r="E2047" s="73"/>
      <c r="F2047" s="30"/>
      <c r="G2047" s="30"/>
      <c r="H2047" s="136"/>
    </row>
    <row r="2048" spans="1:8">
      <c r="A2048" s="24"/>
      <c r="B2048" s="25"/>
      <c r="C2048" s="24"/>
      <c r="D2048" s="1" t="str">
        <f>IF(C2048="","",VLOOKUP(C2048,'Nomenclature des comptes'!$B$4:$C$646,2))</f>
        <v/>
      </c>
      <c r="E2048" s="73"/>
      <c r="F2048" s="30"/>
      <c r="G2048" s="30"/>
      <c r="H2048" s="136"/>
    </row>
    <row r="2049" spans="1:8">
      <c r="A2049" s="24"/>
      <c r="B2049" s="25"/>
      <c r="C2049" s="24"/>
      <c r="D2049" s="1" t="str">
        <f>IF(C2049="","",VLOOKUP(C2049,'Nomenclature des comptes'!$B$4:$C$646,2))</f>
        <v/>
      </c>
      <c r="E2049" s="73"/>
      <c r="F2049" s="30"/>
      <c r="G2049" s="30"/>
      <c r="H2049" s="136"/>
    </row>
    <row r="2050" spans="1:8">
      <c r="A2050" s="24"/>
      <c r="B2050" s="25"/>
      <c r="C2050" s="24"/>
      <c r="D2050" s="1" t="str">
        <f>IF(C2050="","",VLOOKUP(C2050,'Nomenclature des comptes'!$B$4:$C$646,2))</f>
        <v/>
      </c>
      <c r="E2050" s="73"/>
      <c r="F2050" s="30"/>
      <c r="G2050" s="30"/>
      <c r="H2050" s="136"/>
    </row>
    <row r="2051" spans="1:8">
      <c r="A2051" s="24"/>
      <c r="B2051" s="25"/>
      <c r="C2051" s="24"/>
      <c r="D2051" s="1" t="str">
        <f>IF(C2051="","",VLOOKUP(C2051,'Nomenclature des comptes'!$B$4:$C$646,2))</f>
        <v/>
      </c>
      <c r="E2051" s="73"/>
      <c r="F2051" s="30"/>
      <c r="G2051" s="30"/>
      <c r="H2051" s="136"/>
    </row>
    <row r="2052" spans="1:8">
      <c r="A2052" s="24"/>
      <c r="B2052" s="25"/>
      <c r="C2052" s="24"/>
      <c r="D2052" s="1" t="str">
        <f>IF(C2052="","",VLOOKUP(C2052,'Nomenclature des comptes'!$B$4:$C$646,2))</f>
        <v/>
      </c>
      <c r="E2052" s="73"/>
      <c r="F2052" s="30"/>
      <c r="G2052" s="30"/>
      <c r="H2052" s="136"/>
    </row>
    <row r="2053" spans="1:8">
      <c r="A2053" s="24"/>
      <c r="B2053" s="25"/>
      <c r="C2053" s="24"/>
      <c r="D2053" s="1" t="str">
        <f>IF(C2053="","",VLOOKUP(C2053,'Nomenclature des comptes'!$B$4:$C$646,2))</f>
        <v/>
      </c>
      <c r="E2053" s="73"/>
      <c r="F2053" s="30"/>
      <c r="G2053" s="30"/>
      <c r="H2053" s="136"/>
    </row>
    <row r="2054" spans="1:8">
      <c r="A2054" s="24"/>
      <c r="B2054" s="25"/>
      <c r="C2054" s="24"/>
      <c r="D2054" s="1" t="str">
        <f>IF(C2054="","",VLOOKUP(C2054,'Nomenclature des comptes'!$B$4:$C$646,2))</f>
        <v/>
      </c>
      <c r="E2054" s="73"/>
      <c r="F2054" s="30"/>
      <c r="G2054" s="30"/>
      <c r="H2054" s="136"/>
    </row>
    <row r="2055" spans="1:8">
      <c r="A2055" s="24"/>
      <c r="B2055" s="25"/>
      <c r="C2055" s="24"/>
      <c r="D2055" s="1" t="str">
        <f>IF(C2055="","",VLOOKUP(C2055,'Nomenclature des comptes'!$B$4:$C$646,2))</f>
        <v/>
      </c>
      <c r="E2055" s="73"/>
      <c r="F2055" s="30"/>
      <c r="G2055" s="30"/>
      <c r="H2055" s="136"/>
    </row>
    <row r="2056" spans="1:8">
      <c r="A2056" s="24"/>
      <c r="B2056" s="25"/>
      <c r="C2056" s="24"/>
      <c r="D2056" s="1" t="str">
        <f>IF(C2056="","",VLOOKUP(C2056,'Nomenclature des comptes'!$B$4:$C$646,2))</f>
        <v/>
      </c>
      <c r="E2056" s="73"/>
      <c r="F2056" s="30"/>
      <c r="G2056" s="30"/>
      <c r="H2056" s="136"/>
    </row>
    <row r="2057" spans="1:8">
      <c r="A2057" s="24"/>
      <c r="B2057" s="25"/>
      <c r="C2057" s="24"/>
      <c r="D2057" s="1" t="str">
        <f>IF(C2057="","",VLOOKUP(C2057,'Nomenclature des comptes'!$B$4:$C$646,2))</f>
        <v/>
      </c>
      <c r="E2057" s="73"/>
      <c r="F2057" s="30"/>
      <c r="G2057" s="30"/>
      <c r="H2057" s="136"/>
    </row>
    <row r="2058" spans="1:8">
      <c r="A2058" s="24"/>
      <c r="B2058" s="25"/>
      <c r="C2058" s="24"/>
      <c r="D2058" s="1" t="str">
        <f>IF(C2058="","",VLOOKUP(C2058,'Nomenclature des comptes'!$B$4:$C$646,2))</f>
        <v/>
      </c>
      <c r="E2058" s="73"/>
      <c r="F2058" s="30"/>
      <c r="G2058" s="30"/>
      <c r="H2058" s="136"/>
    </row>
    <row r="2059" spans="1:8">
      <c r="A2059" s="24"/>
      <c r="B2059" s="25"/>
      <c r="C2059" s="24"/>
      <c r="D2059" s="1" t="str">
        <f>IF(C2059="","",VLOOKUP(C2059,'Nomenclature des comptes'!$B$4:$C$646,2))</f>
        <v/>
      </c>
      <c r="E2059" s="73"/>
      <c r="F2059" s="30"/>
      <c r="G2059" s="30"/>
      <c r="H2059" s="136"/>
    </row>
    <row r="2060" spans="1:8">
      <c r="A2060" s="24"/>
      <c r="B2060" s="25"/>
      <c r="C2060" s="24"/>
      <c r="D2060" s="1" t="str">
        <f>IF(C2060="","",VLOOKUP(C2060,'Nomenclature des comptes'!$B$4:$C$646,2))</f>
        <v/>
      </c>
      <c r="E2060" s="73"/>
      <c r="F2060" s="30"/>
      <c r="G2060" s="30"/>
      <c r="H2060" s="136"/>
    </row>
    <row r="2061" spans="1:8">
      <c r="A2061" s="24"/>
      <c r="B2061" s="25"/>
      <c r="C2061" s="24"/>
      <c r="D2061" s="1" t="str">
        <f>IF(C2061="","",VLOOKUP(C2061,'Nomenclature des comptes'!$B$4:$C$646,2))</f>
        <v/>
      </c>
      <c r="E2061" s="73"/>
      <c r="F2061" s="30"/>
      <c r="G2061" s="30"/>
      <c r="H2061" s="136"/>
    </row>
    <row r="2062" spans="1:8">
      <c r="A2062" s="24"/>
      <c r="B2062" s="25"/>
      <c r="C2062" s="24"/>
      <c r="D2062" s="1" t="str">
        <f>IF(C2062="","",VLOOKUP(C2062,'Nomenclature des comptes'!$B$4:$C$646,2))</f>
        <v/>
      </c>
      <c r="E2062" s="73"/>
      <c r="F2062" s="30"/>
      <c r="G2062" s="30"/>
      <c r="H2062" s="136"/>
    </row>
    <row r="2063" spans="1:8">
      <c r="A2063" s="24"/>
      <c r="B2063" s="25"/>
      <c r="C2063" s="24"/>
      <c r="D2063" s="1" t="str">
        <f>IF(C2063="","",VLOOKUP(C2063,'Nomenclature des comptes'!$B$4:$C$646,2))</f>
        <v/>
      </c>
      <c r="E2063" s="73"/>
      <c r="F2063" s="30"/>
      <c r="G2063" s="30"/>
      <c r="H2063" s="136"/>
    </row>
    <row r="2064" spans="1:8">
      <c r="A2064" s="24"/>
      <c r="B2064" s="25"/>
      <c r="C2064" s="24"/>
      <c r="D2064" s="1" t="str">
        <f>IF(C2064="","",VLOOKUP(C2064,'Nomenclature des comptes'!$B$4:$C$646,2))</f>
        <v/>
      </c>
      <c r="E2064" s="73"/>
      <c r="F2064" s="30"/>
      <c r="G2064" s="30"/>
      <c r="H2064" s="136"/>
    </row>
    <row r="2065" spans="1:8">
      <c r="A2065" s="24"/>
      <c r="B2065" s="25"/>
      <c r="C2065" s="24"/>
      <c r="D2065" s="1" t="str">
        <f>IF(C2065="","",VLOOKUP(C2065,'Nomenclature des comptes'!$B$4:$C$646,2))</f>
        <v/>
      </c>
      <c r="E2065" s="73"/>
      <c r="F2065" s="30"/>
      <c r="G2065" s="30"/>
      <c r="H2065" s="136"/>
    </row>
    <row r="2066" spans="1:8">
      <c r="A2066" s="24"/>
      <c r="B2066" s="25"/>
      <c r="C2066" s="24"/>
      <c r="D2066" s="1" t="str">
        <f>IF(C2066="","",VLOOKUP(C2066,'Nomenclature des comptes'!$B$4:$C$646,2))</f>
        <v/>
      </c>
      <c r="E2066" s="73"/>
      <c r="F2066" s="30"/>
      <c r="G2066" s="30"/>
      <c r="H2066" s="136"/>
    </row>
    <row r="2067" spans="1:8">
      <c r="A2067" s="24"/>
      <c r="B2067" s="25"/>
      <c r="C2067" s="24"/>
      <c r="D2067" s="1" t="str">
        <f>IF(C2067="","",VLOOKUP(C2067,'Nomenclature des comptes'!$B$4:$C$646,2))</f>
        <v/>
      </c>
      <c r="E2067" s="73"/>
      <c r="F2067" s="30"/>
      <c r="G2067" s="30"/>
      <c r="H2067" s="136"/>
    </row>
    <row r="2068" spans="1:8">
      <c r="A2068" s="24"/>
      <c r="B2068" s="25"/>
      <c r="C2068" s="24"/>
      <c r="D2068" s="1" t="str">
        <f>IF(C2068="","",VLOOKUP(C2068,'Nomenclature des comptes'!$B$4:$C$646,2))</f>
        <v/>
      </c>
      <c r="E2068" s="73"/>
      <c r="F2068" s="30"/>
      <c r="G2068" s="30"/>
      <c r="H2068" s="136"/>
    </row>
    <row r="2069" spans="1:8">
      <c r="A2069" s="24"/>
      <c r="B2069" s="25"/>
      <c r="C2069" s="24"/>
      <c r="D2069" s="1" t="str">
        <f>IF(C2069="","",VLOOKUP(C2069,'Nomenclature des comptes'!$B$4:$C$646,2))</f>
        <v/>
      </c>
      <c r="E2069" s="73"/>
      <c r="F2069" s="30"/>
      <c r="G2069" s="30"/>
      <c r="H2069" s="136"/>
    </row>
    <row r="2070" spans="1:8">
      <c r="A2070" s="24"/>
      <c r="B2070" s="25"/>
      <c r="C2070" s="24"/>
      <c r="D2070" s="1" t="str">
        <f>IF(C2070="","",VLOOKUP(C2070,'Nomenclature des comptes'!$B$4:$C$646,2))</f>
        <v/>
      </c>
      <c r="E2070" s="73"/>
      <c r="F2070" s="30"/>
      <c r="G2070" s="30"/>
      <c r="H2070" s="136"/>
    </row>
    <row r="2071" spans="1:8">
      <c r="A2071" s="24"/>
      <c r="B2071" s="25"/>
      <c r="C2071" s="24"/>
      <c r="D2071" s="1" t="str">
        <f>IF(C2071="","",VLOOKUP(C2071,'Nomenclature des comptes'!$B$4:$C$646,2))</f>
        <v/>
      </c>
      <c r="E2071" s="73"/>
      <c r="F2071" s="30"/>
      <c r="G2071" s="30"/>
      <c r="H2071" s="136"/>
    </row>
    <row r="2072" spans="1:8">
      <c r="A2072" s="24"/>
      <c r="B2072" s="25"/>
      <c r="C2072" s="24"/>
      <c r="D2072" s="1" t="str">
        <f>IF(C2072="","",VLOOKUP(C2072,'Nomenclature des comptes'!$B$4:$C$646,2))</f>
        <v/>
      </c>
      <c r="E2072" s="73"/>
      <c r="F2072" s="30"/>
      <c r="G2072" s="30"/>
      <c r="H2072" s="136"/>
    </row>
    <row r="2073" spans="1:8">
      <c r="A2073" s="24"/>
      <c r="B2073" s="25"/>
      <c r="C2073" s="24"/>
      <c r="D2073" s="1" t="str">
        <f>IF(C2073="","",VLOOKUP(C2073,'Nomenclature des comptes'!$B$4:$C$646,2))</f>
        <v/>
      </c>
      <c r="E2073" s="73"/>
      <c r="F2073" s="30"/>
      <c r="G2073" s="30"/>
      <c r="H2073" s="136"/>
    </row>
    <row r="2074" spans="1:8">
      <c r="A2074" s="24"/>
      <c r="B2074" s="25"/>
      <c r="C2074" s="24"/>
      <c r="D2074" s="1" t="str">
        <f>IF(C2074="","",VLOOKUP(C2074,'Nomenclature des comptes'!$B$4:$C$646,2))</f>
        <v/>
      </c>
      <c r="E2074" s="73"/>
      <c r="F2074" s="30"/>
      <c r="G2074" s="30"/>
      <c r="H2074" s="136"/>
    </row>
    <row r="2075" spans="1:8">
      <c r="A2075" s="24"/>
      <c r="B2075" s="25"/>
      <c r="C2075" s="24"/>
      <c r="D2075" s="1" t="str">
        <f>IF(C2075="","",VLOOKUP(C2075,'Nomenclature des comptes'!$B$4:$C$646,2))</f>
        <v/>
      </c>
      <c r="E2075" s="73"/>
      <c r="F2075" s="30"/>
      <c r="G2075" s="30"/>
      <c r="H2075" s="136"/>
    </row>
    <row r="2076" spans="1:8">
      <c r="A2076" s="24"/>
      <c r="B2076" s="25"/>
      <c r="C2076" s="24"/>
      <c r="D2076" s="1" t="str">
        <f>IF(C2076="","",VLOOKUP(C2076,'Nomenclature des comptes'!$B$4:$C$646,2))</f>
        <v/>
      </c>
      <c r="E2076" s="73"/>
      <c r="F2076" s="30"/>
      <c r="G2076" s="30"/>
      <c r="H2076" s="136"/>
    </row>
    <row r="2077" spans="1:8">
      <c r="A2077" s="24"/>
      <c r="B2077" s="25"/>
      <c r="C2077" s="24"/>
      <c r="D2077" s="1" t="str">
        <f>IF(C2077="","",VLOOKUP(C2077,'Nomenclature des comptes'!$B$4:$C$646,2))</f>
        <v/>
      </c>
      <c r="E2077" s="73"/>
      <c r="F2077" s="30"/>
      <c r="G2077" s="30"/>
      <c r="H2077" s="136"/>
    </row>
    <row r="2078" spans="1:8">
      <c r="A2078" s="24"/>
      <c r="B2078" s="25"/>
      <c r="C2078" s="24"/>
      <c r="D2078" s="1" t="str">
        <f>IF(C2078="","",VLOOKUP(C2078,'Nomenclature des comptes'!$B$4:$C$646,2))</f>
        <v/>
      </c>
      <c r="E2078" s="73"/>
      <c r="F2078" s="30"/>
      <c r="G2078" s="30"/>
      <c r="H2078" s="136"/>
    </row>
    <row r="2079" spans="1:8">
      <c r="A2079" s="24"/>
      <c r="B2079" s="25"/>
      <c r="C2079" s="24"/>
      <c r="D2079" s="1" t="str">
        <f>IF(C2079="","",VLOOKUP(C2079,'Nomenclature des comptes'!$B$4:$C$646,2))</f>
        <v/>
      </c>
      <c r="E2079" s="73"/>
      <c r="F2079" s="30"/>
      <c r="G2079" s="30"/>
      <c r="H2079" s="136"/>
    </row>
    <row r="2080" spans="1:8">
      <c r="A2080" s="24"/>
      <c r="B2080" s="25"/>
      <c r="C2080" s="24"/>
      <c r="D2080" s="1" t="str">
        <f>IF(C2080="","",VLOOKUP(C2080,'Nomenclature des comptes'!$B$4:$C$646,2))</f>
        <v/>
      </c>
      <c r="E2080" s="73"/>
      <c r="F2080" s="30"/>
      <c r="G2080" s="30"/>
      <c r="H2080" s="136"/>
    </row>
    <row r="2081" spans="1:8">
      <c r="A2081" s="24"/>
      <c r="B2081" s="25"/>
      <c r="C2081" s="24"/>
      <c r="D2081" s="1" t="str">
        <f>IF(C2081="","",VLOOKUP(C2081,'Nomenclature des comptes'!$B$4:$C$646,2))</f>
        <v/>
      </c>
      <c r="E2081" s="73"/>
      <c r="F2081" s="30"/>
      <c r="G2081" s="30"/>
      <c r="H2081" s="136"/>
    </row>
    <row r="2082" spans="1:8">
      <c r="A2082" s="24"/>
      <c r="B2082" s="25"/>
      <c r="C2082" s="24"/>
      <c r="D2082" s="1" t="str">
        <f>IF(C2082="","",VLOOKUP(C2082,'Nomenclature des comptes'!$B$4:$C$646,2))</f>
        <v/>
      </c>
      <c r="E2082" s="73"/>
      <c r="F2082" s="30"/>
      <c r="G2082" s="30"/>
      <c r="H2082" s="136"/>
    </row>
    <row r="2083" spans="1:8">
      <c r="A2083" s="24"/>
      <c r="B2083" s="25"/>
      <c r="C2083" s="24"/>
      <c r="D2083" s="1" t="str">
        <f>IF(C2083="","",VLOOKUP(C2083,'Nomenclature des comptes'!$B$4:$C$646,2))</f>
        <v/>
      </c>
      <c r="E2083" s="73"/>
      <c r="F2083" s="30"/>
      <c r="G2083" s="30"/>
      <c r="H2083" s="136"/>
    </row>
    <row r="2084" spans="1:8">
      <c r="A2084" s="24"/>
      <c r="B2084" s="25"/>
      <c r="C2084" s="24"/>
      <c r="D2084" s="1" t="str">
        <f>IF(C2084="","",VLOOKUP(C2084,'Nomenclature des comptes'!$B$4:$C$646,2))</f>
        <v/>
      </c>
      <c r="E2084" s="73"/>
      <c r="F2084" s="30"/>
      <c r="G2084" s="30"/>
      <c r="H2084" s="136"/>
    </row>
    <row r="2085" spans="1:8">
      <c r="A2085" s="24"/>
      <c r="B2085" s="25"/>
      <c r="C2085" s="24"/>
      <c r="D2085" s="1" t="str">
        <f>IF(C2085="","",VLOOKUP(C2085,'Nomenclature des comptes'!$B$4:$C$646,2))</f>
        <v/>
      </c>
      <c r="E2085" s="73"/>
      <c r="F2085" s="30"/>
      <c r="G2085" s="30"/>
      <c r="H2085" s="136"/>
    </row>
    <row r="2086" spans="1:8">
      <c r="A2086" s="24"/>
      <c r="B2086" s="25"/>
      <c r="C2086" s="24"/>
      <c r="D2086" s="1" t="str">
        <f>IF(C2086="","",VLOOKUP(C2086,'Nomenclature des comptes'!$B$4:$C$646,2))</f>
        <v/>
      </c>
      <c r="E2086" s="73"/>
      <c r="F2086" s="30"/>
      <c r="G2086" s="30"/>
      <c r="H2086" s="136"/>
    </row>
    <row r="2087" spans="1:8">
      <c r="A2087" s="24"/>
      <c r="B2087" s="25"/>
      <c r="C2087" s="24"/>
      <c r="D2087" s="1" t="str">
        <f>IF(C2087="","",VLOOKUP(C2087,'Nomenclature des comptes'!$B$4:$C$646,2))</f>
        <v/>
      </c>
      <c r="E2087" s="73"/>
      <c r="F2087" s="30"/>
      <c r="G2087" s="30"/>
      <c r="H2087" s="136"/>
    </row>
    <row r="2088" spans="1:8">
      <c r="A2088" s="24"/>
      <c r="B2088" s="25"/>
      <c r="C2088" s="24"/>
      <c r="D2088" s="1" t="str">
        <f>IF(C2088="","",VLOOKUP(C2088,'Nomenclature des comptes'!$B$4:$C$646,2))</f>
        <v/>
      </c>
      <c r="E2088" s="73"/>
      <c r="F2088" s="30"/>
      <c r="G2088" s="30"/>
      <c r="H2088" s="136"/>
    </row>
    <row r="2089" spans="1:8">
      <c r="A2089" s="24"/>
      <c r="B2089" s="25"/>
      <c r="C2089" s="24"/>
      <c r="D2089" s="1" t="str">
        <f>IF(C2089="","",VLOOKUP(C2089,'Nomenclature des comptes'!$B$4:$C$646,2))</f>
        <v/>
      </c>
      <c r="E2089" s="73"/>
      <c r="F2089" s="30"/>
      <c r="G2089" s="30"/>
      <c r="H2089" s="136"/>
    </row>
    <row r="2090" spans="1:8">
      <c r="A2090" s="24"/>
      <c r="B2090" s="25"/>
      <c r="C2090" s="24"/>
      <c r="D2090" s="1" t="str">
        <f>IF(C2090="","",VLOOKUP(C2090,'Nomenclature des comptes'!$B$4:$C$646,2))</f>
        <v/>
      </c>
      <c r="E2090" s="73"/>
      <c r="F2090" s="30"/>
      <c r="G2090" s="30"/>
      <c r="H2090" s="136"/>
    </row>
    <row r="2091" spans="1:8">
      <c r="A2091" s="24"/>
      <c r="B2091" s="25"/>
      <c r="C2091" s="24"/>
      <c r="D2091" s="1" t="str">
        <f>IF(C2091="","",VLOOKUP(C2091,'Nomenclature des comptes'!$B$4:$C$646,2))</f>
        <v/>
      </c>
      <c r="E2091" s="73"/>
      <c r="F2091" s="30"/>
      <c r="G2091" s="30"/>
      <c r="H2091" s="136"/>
    </row>
    <row r="2092" spans="1:8">
      <c r="A2092" s="24"/>
      <c r="B2092" s="25"/>
      <c r="C2092" s="24"/>
      <c r="D2092" s="1" t="str">
        <f>IF(C2092="","",VLOOKUP(C2092,'Nomenclature des comptes'!$B$4:$C$646,2))</f>
        <v/>
      </c>
      <c r="E2092" s="73"/>
      <c r="F2092" s="30"/>
      <c r="G2092" s="30"/>
      <c r="H2092" s="136"/>
    </row>
    <row r="2093" spans="1:8">
      <c r="A2093" s="24"/>
      <c r="B2093" s="25"/>
      <c r="C2093" s="24"/>
      <c r="D2093" s="1" t="str">
        <f>IF(C2093="","",VLOOKUP(C2093,'Nomenclature des comptes'!$B$4:$C$646,2))</f>
        <v/>
      </c>
      <c r="E2093" s="73"/>
      <c r="F2093" s="30"/>
      <c r="G2093" s="30"/>
      <c r="H2093" s="136"/>
    </row>
    <row r="2094" spans="1:8">
      <c r="A2094" s="24"/>
      <c r="B2094" s="25"/>
      <c r="C2094" s="24"/>
      <c r="D2094" s="1" t="str">
        <f>IF(C2094="","",VLOOKUP(C2094,'Nomenclature des comptes'!$B$4:$C$646,2))</f>
        <v/>
      </c>
      <c r="E2094" s="73"/>
      <c r="F2094" s="30"/>
      <c r="G2094" s="30"/>
      <c r="H2094" s="136"/>
    </row>
    <row r="2095" spans="1:8">
      <c r="A2095" s="24"/>
      <c r="B2095" s="25"/>
      <c r="C2095" s="24"/>
      <c r="D2095" s="1" t="str">
        <f>IF(C2095="","",VLOOKUP(C2095,'Nomenclature des comptes'!$B$4:$C$646,2))</f>
        <v/>
      </c>
      <c r="E2095" s="73"/>
      <c r="F2095" s="30"/>
      <c r="G2095" s="30"/>
      <c r="H2095" s="136"/>
    </row>
    <row r="2096" spans="1:8">
      <c r="A2096" s="24"/>
      <c r="B2096" s="25"/>
      <c r="C2096" s="24"/>
      <c r="D2096" s="1" t="str">
        <f>IF(C2096="","",VLOOKUP(C2096,'Nomenclature des comptes'!$B$4:$C$646,2))</f>
        <v/>
      </c>
      <c r="E2096" s="73"/>
      <c r="F2096" s="30"/>
      <c r="G2096" s="30"/>
      <c r="H2096" s="136"/>
    </row>
    <row r="2097" spans="1:8">
      <c r="A2097" s="24"/>
      <c r="B2097" s="25"/>
      <c r="C2097" s="24"/>
      <c r="D2097" s="1" t="str">
        <f>IF(C2097="","",VLOOKUP(C2097,'Nomenclature des comptes'!$B$4:$C$646,2))</f>
        <v/>
      </c>
      <c r="E2097" s="73"/>
      <c r="F2097" s="30"/>
      <c r="G2097" s="30"/>
      <c r="H2097" s="136"/>
    </row>
    <row r="2098" spans="1:8">
      <c r="A2098" s="24"/>
      <c r="B2098" s="25"/>
      <c r="C2098" s="24"/>
      <c r="D2098" s="1" t="str">
        <f>IF(C2098="","",VLOOKUP(C2098,'Nomenclature des comptes'!$B$4:$C$646,2))</f>
        <v/>
      </c>
      <c r="E2098" s="73"/>
      <c r="F2098" s="30"/>
      <c r="G2098" s="30"/>
      <c r="H2098" s="136"/>
    </row>
    <row r="2099" spans="1:8">
      <c r="A2099" s="24"/>
      <c r="B2099" s="25"/>
      <c r="C2099" s="24"/>
      <c r="D2099" s="1" t="str">
        <f>IF(C2099="","",VLOOKUP(C2099,'Nomenclature des comptes'!$B$4:$C$646,2))</f>
        <v/>
      </c>
      <c r="E2099" s="73"/>
      <c r="F2099" s="30"/>
      <c r="G2099" s="30"/>
      <c r="H2099" s="136"/>
    </row>
    <row r="2100" spans="1:8">
      <c r="A2100" s="24"/>
      <c r="B2100" s="25"/>
      <c r="C2100" s="24"/>
      <c r="D2100" s="1" t="str">
        <f>IF(C2100="","",VLOOKUP(C2100,'Nomenclature des comptes'!$B$4:$C$646,2))</f>
        <v/>
      </c>
      <c r="E2100" s="73"/>
      <c r="F2100" s="30"/>
      <c r="G2100" s="30"/>
      <c r="H2100" s="136"/>
    </row>
    <row r="2101" spans="1:8">
      <c r="A2101" s="24"/>
      <c r="B2101" s="25"/>
      <c r="C2101" s="24"/>
      <c r="D2101" s="1" t="str">
        <f>IF(C2101="","",VLOOKUP(C2101,'Nomenclature des comptes'!$B$4:$C$646,2))</f>
        <v/>
      </c>
      <c r="E2101" s="73"/>
      <c r="F2101" s="30"/>
      <c r="G2101" s="30"/>
      <c r="H2101" s="136"/>
    </row>
    <row r="2102" spans="1:8">
      <c r="A2102" s="24"/>
      <c r="B2102" s="25"/>
      <c r="C2102" s="24"/>
      <c r="D2102" s="1" t="str">
        <f>IF(C2102="","",VLOOKUP(C2102,'Nomenclature des comptes'!$B$4:$C$646,2))</f>
        <v/>
      </c>
      <c r="E2102" s="73"/>
      <c r="F2102" s="30"/>
      <c r="G2102" s="30"/>
      <c r="H2102" s="136"/>
    </row>
    <row r="2103" spans="1:8">
      <c r="A2103" s="24"/>
      <c r="B2103" s="25"/>
      <c r="C2103" s="24"/>
      <c r="D2103" s="1" t="str">
        <f>IF(C2103="","",VLOOKUP(C2103,'Nomenclature des comptes'!$B$4:$C$646,2))</f>
        <v/>
      </c>
      <c r="E2103" s="73"/>
      <c r="F2103" s="30"/>
      <c r="G2103" s="30"/>
      <c r="H2103" s="136"/>
    </row>
    <row r="2104" spans="1:8">
      <c r="A2104" s="24"/>
      <c r="B2104" s="25"/>
      <c r="C2104" s="24"/>
      <c r="D2104" s="1" t="str">
        <f>IF(C2104="","",VLOOKUP(C2104,'Nomenclature des comptes'!$B$4:$C$646,2))</f>
        <v/>
      </c>
      <c r="E2104" s="73"/>
      <c r="F2104" s="30"/>
      <c r="G2104" s="30"/>
      <c r="H2104" s="136"/>
    </row>
    <row r="2105" spans="1:8">
      <c r="A2105" s="24"/>
      <c r="B2105" s="25"/>
      <c r="C2105" s="24"/>
      <c r="D2105" s="1" t="str">
        <f>IF(C2105="","",VLOOKUP(C2105,'Nomenclature des comptes'!$B$4:$C$646,2))</f>
        <v/>
      </c>
      <c r="E2105" s="73"/>
      <c r="F2105" s="30"/>
      <c r="G2105" s="30"/>
      <c r="H2105" s="136"/>
    </row>
    <row r="2106" spans="1:8">
      <c r="A2106" s="24"/>
      <c r="B2106" s="25"/>
      <c r="C2106" s="24"/>
      <c r="D2106" s="1" t="str">
        <f>IF(C2106="","",VLOOKUP(C2106,'Nomenclature des comptes'!$B$4:$C$646,2))</f>
        <v/>
      </c>
      <c r="E2106" s="73"/>
      <c r="F2106" s="30"/>
      <c r="G2106" s="30"/>
      <c r="H2106" s="136"/>
    </row>
    <row r="2107" spans="1:8">
      <c r="A2107" s="24"/>
      <c r="B2107" s="25"/>
      <c r="C2107" s="24"/>
      <c r="D2107" s="1" t="str">
        <f>IF(C2107="","",VLOOKUP(C2107,'Nomenclature des comptes'!$B$4:$C$646,2))</f>
        <v/>
      </c>
      <c r="E2107" s="73"/>
      <c r="F2107" s="30"/>
      <c r="G2107" s="30"/>
      <c r="H2107" s="136"/>
    </row>
    <row r="2108" spans="1:8">
      <c r="A2108" s="24"/>
      <c r="B2108" s="25"/>
      <c r="C2108" s="24"/>
      <c r="D2108" s="1" t="str">
        <f>IF(C2108="","",VLOOKUP(C2108,'Nomenclature des comptes'!$B$4:$C$646,2))</f>
        <v/>
      </c>
      <c r="E2108" s="73"/>
      <c r="F2108" s="30"/>
      <c r="G2108" s="30"/>
      <c r="H2108" s="136"/>
    </row>
    <row r="2109" spans="1:8">
      <c r="A2109" s="24"/>
      <c r="B2109" s="25"/>
      <c r="C2109" s="24"/>
      <c r="D2109" s="1" t="str">
        <f>IF(C2109="","",VLOOKUP(C2109,'Nomenclature des comptes'!$B$4:$C$646,2))</f>
        <v/>
      </c>
      <c r="E2109" s="73"/>
      <c r="F2109" s="30"/>
      <c r="G2109" s="30"/>
      <c r="H2109" s="136"/>
    </row>
    <row r="2110" spans="1:8">
      <c r="A2110" s="24"/>
      <c r="B2110" s="25"/>
      <c r="C2110" s="24"/>
      <c r="D2110" s="1" t="str">
        <f>IF(C2110="","",VLOOKUP(C2110,'Nomenclature des comptes'!$B$4:$C$646,2))</f>
        <v/>
      </c>
      <c r="E2110" s="73"/>
      <c r="F2110" s="30"/>
      <c r="G2110" s="30"/>
      <c r="H2110" s="136"/>
    </row>
    <row r="2111" spans="1:8">
      <c r="A2111" s="24"/>
      <c r="B2111" s="25"/>
      <c r="C2111" s="24"/>
      <c r="D2111" s="1" t="str">
        <f>IF(C2111="","",VLOOKUP(C2111,'Nomenclature des comptes'!$B$4:$C$646,2))</f>
        <v/>
      </c>
      <c r="E2111" s="73"/>
      <c r="F2111" s="30"/>
      <c r="G2111" s="30"/>
      <c r="H2111" s="136"/>
    </row>
    <row r="2112" spans="1:8">
      <c r="A2112" s="24"/>
      <c r="B2112" s="25"/>
      <c r="C2112" s="24"/>
      <c r="D2112" s="1" t="str">
        <f>IF(C2112="","",VLOOKUP(C2112,'Nomenclature des comptes'!$B$4:$C$646,2))</f>
        <v/>
      </c>
      <c r="E2112" s="73"/>
      <c r="F2112" s="30"/>
      <c r="G2112" s="30"/>
      <c r="H2112" s="136"/>
    </row>
    <row r="2113" spans="1:8">
      <c r="A2113" s="24"/>
      <c r="B2113" s="25"/>
      <c r="C2113" s="24"/>
      <c r="D2113" s="1" t="str">
        <f>IF(C2113="","",VLOOKUP(C2113,'Nomenclature des comptes'!$B$4:$C$646,2))</f>
        <v/>
      </c>
      <c r="E2113" s="73"/>
      <c r="F2113" s="30"/>
      <c r="G2113" s="30"/>
      <c r="H2113" s="136"/>
    </row>
    <row r="2114" spans="1:8">
      <c r="A2114" s="24"/>
      <c r="B2114" s="25"/>
      <c r="C2114" s="24"/>
      <c r="D2114" s="1" t="str">
        <f>IF(C2114="","",VLOOKUP(C2114,'Nomenclature des comptes'!$B$4:$C$646,2))</f>
        <v/>
      </c>
      <c r="E2114" s="73"/>
      <c r="F2114" s="30"/>
      <c r="G2114" s="30"/>
      <c r="H2114" s="136"/>
    </row>
    <row r="2115" spans="1:8">
      <c r="A2115" s="24"/>
      <c r="B2115" s="25"/>
      <c r="C2115" s="24"/>
      <c r="D2115" s="1" t="str">
        <f>IF(C2115="","",VLOOKUP(C2115,'Nomenclature des comptes'!$B$4:$C$646,2))</f>
        <v/>
      </c>
      <c r="E2115" s="73"/>
      <c r="F2115" s="30"/>
      <c r="G2115" s="30"/>
      <c r="H2115" s="136"/>
    </row>
    <row r="2116" spans="1:8">
      <c r="A2116" s="24"/>
      <c r="B2116" s="25"/>
      <c r="C2116" s="24"/>
      <c r="D2116" s="1" t="str">
        <f>IF(C2116="","",VLOOKUP(C2116,'Nomenclature des comptes'!$B$4:$C$646,2))</f>
        <v/>
      </c>
      <c r="E2116" s="73"/>
      <c r="F2116" s="30"/>
      <c r="G2116" s="30"/>
      <c r="H2116" s="136"/>
    </row>
    <row r="2117" spans="1:8">
      <c r="A2117" s="24"/>
      <c r="B2117" s="25"/>
      <c r="C2117" s="24"/>
      <c r="D2117" s="1" t="str">
        <f>IF(C2117="","",VLOOKUP(C2117,'Nomenclature des comptes'!$B$4:$C$646,2))</f>
        <v/>
      </c>
      <c r="E2117" s="73"/>
      <c r="F2117" s="30"/>
      <c r="G2117" s="30"/>
      <c r="H2117" s="136"/>
    </row>
    <row r="2118" spans="1:8">
      <c r="A2118" s="24"/>
      <c r="B2118" s="25"/>
      <c r="C2118" s="24"/>
      <c r="D2118" s="1" t="str">
        <f>IF(C2118="","",VLOOKUP(C2118,'Nomenclature des comptes'!$B$4:$C$646,2))</f>
        <v/>
      </c>
      <c r="E2118" s="73"/>
      <c r="F2118" s="30"/>
      <c r="G2118" s="30"/>
      <c r="H2118" s="136"/>
    </row>
    <row r="2119" spans="1:8">
      <c r="A2119" s="24"/>
      <c r="B2119" s="25"/>
      <c r="C2119" s="24"/>
      <c r="D2119" s="1" t="str">
        <f>IF(C2119="","",VLOOKUP(C2119,'Nomenclature des comptes'!$B$4:$C$646,2))</f>
        <v/>
      </c>
      <c r="E2119" s="73"/>
      <c r="F2119" s="30"/>
      <c r="G2119" s="30"/>
      <c r="H2119" s="136"/>
    </row>
    <row r="2120" spans="1:8">
      <c r="A2120" s="24"/>
      <c r="B2120" s="25"/>
      <c r="C2120" s="24"/>
      <c r="D2120" s="1" t="str">
        <f>IF(C2120="","",VLOOKUP(C2120,'Nomenclature des comptes'!$B$4:$C$646,2))</f>
        <v/>
      </c>
      <c r="E2120" s="73"/>
      <c r="F2120" s="30"/>
      <c r="G2120" s="30"/>
      <c r="H2120" s="136"/>
    </row>
    <row r="2121" spans="1:8">
      <c r="A2121" s="24"/>
      <c r="B2121" s="25"/>
      <c r="C2121" s="24"/>
      <c r="D2121" s="1" t="str">
        <f>IF(C2121="","",VLOOKUP(C2121,'Nomenclature des comptes'!$B$4:$C$646,2))</f>
        <v/>
      </c>
      <c r="E2121" s="73"/>
      <c r="F2121" s="30"/>
      <c r="G2121" s="30"/>
      <c r="H2121" s="136"/>
    </row>
    <row r="2122" spans="1:8">
      <c r="A2122" s="24"/>
      <c r="B2122" s="25"/>
      <c r="C2122" s="24"/>
      <c r="D2122" s="1" t="str">
        <f>IF(C2122="","",VLOOKUP(C2122,'Nomenclature des comptes'!$B$4:$C$646,2))</f>
        <v/>
      </c>
      <c r="E2122" s="73"/>
      <c r="F2122" s="30"/>
      <c r="G2122" s="30"/>
      <c r="H2122" s="136"/>
    </row>
    <row r="2123" spans="1:8">
      <c r="A2123" s="24"/>
      <c r="B2123" s="25"/>
      <c r="C2123" s="24"/>
      <c r="D2123" s="1" t="str">
        <f>IF(C2123="","",VLOOKUP(C2123,'Nomenclature des comptes'!$B$4:$C$646,2))</f>
        <v/>
      </c>
      <c r="E2123" s="73"/>
      <c r="F2123" s="30"/>
      <c r="G2123" s="30"/>
      <c r="H2123" s="136"/>
    </row>
    <row r="2124" spans="1:8">
      <c r="A2124" s="24"/>
      <c r="B2124" s="25"/>
      <c r="C2124" s="24"/>
      <c r="D2124" s="1" t="str">
        <f>IF(C2124="","",VLOOKUP(C2124,'Nomenclature des comptes'!$B$4:$C$646,2))</f>
        <v/>
      </c>
      <c r="E2124" s="73"/>
      <c r="F2124" s="30"/>
      <c r="G2124" s="30"/>
      <c r="H2124" s="136"/>
    </row>
    <row r="2125" spans="1:8">
      <c r="A2125" s="24"/>
      <c r="B2125" s="25"/>
      <c r="C2125" s="24"/>
      <c r="D2125" s="1" t="str">
        <f>IF(C2125="","",VLOOKUP(C2125,'Nomenclature des comptes'!$B$4:$C$646,2))</f>
        <v/>
      </c>
      <c r="E2125" s="73"/>
      <c r="F2125" s="30"/>
      <c r="G2125" s="30"/>
      <c r="H2125" s="136"/>
    </row>
    <row r="2126" spans="1:8">
      <c r="A2126" s="24"/>
      <c r="B2126" s="25"/>
      <c r="C2126" s="24"/>
      <c r="D2126" s="1" t="str">
        <f>IF(C2126="","",VLOOKUP(C2126,'Nomenclature des comptes'!$B$4:$C$646,2))</f>
        <v/>
      </c>
      <c r="E2126" s="73"/>
      <c r="F2126" s="30"/>
      <c r="G2126" s="30"/>
      <c r="H2126" s="136"/>
    </row>
    <row r="2127" spans="1:8">
      <c r="A2127" s="24"/>
      <c r="B2127" s="25"/>
      <c r="C2127" s="24"/>
      <c r="D2127" s="1" t="str">
        <f>IF(C2127="","",VLOOKUP(C2127,'Nomenclature des comptes'!$B$4:$C$646,2))</f>
        <v/>
      </c>
      <c r="E2127" s="73"/>
      <c r="F2127" s="30"/>
      <c r="G2127" s="30"/>
      <c r="H2127" s="136"/>
    </row>
    <row r="2128" spans="1:8">
      <c r="A2128" s="24"/>
      <c r="B2128" s="25"/>
      <c r="C2128" s="24"/>
      <c r="D2128" s="1" t="str">
        <f>IF(C2128="","",VLOOKUP(C2128,'Nomenclature des comptes'!$B$4:$C$646,2))</f>
        <v/>
      </c>
      <c r="E2128" s="73"/>
      <c r="F2128" s="30"/>
      <c r="G2128" s="30"/>
      <c r="H2128" s="136"/>
    </row>
    <row r="2129" spans="1:8">
      <c r="A2129" s="24"/>
      <c r="B2129" s="25"/>
      <c r="C2129" s="24"/>
      <c r="D2129" s="1" t="str">
        <f>IF(C2129="","",VLOOKUP(C2129,'Nomenclature des comptes'!$B$4:$C$646,2))</f>
        <v/>
      </c>
      <c r="E2129" s="73"/>
      <c r="F2129" s="30"/>
      <c r="G2129" s="30"/>
      <c r="H2129" s="136"/>
    </row>
    <row r="2130" spans="1:8">
      <c r="A2130" s="24"/>
      <c r="B2130" s="25"/>
      <c r="C2130" s="24"/>
      <c r="D2130" s="1" t="str">
        <f>IF(C2130="","",VLOOKUP(C2130,'Nomenclature des comptes'!$B$4:$C$646,2))</f>
        <v/>
      </c>
      <c r="E2130" s="73"/>
      <c r="F2130" s="30"/>
      <c r="G2130" s="30"/>
      <c r="H2130" s="136"/>
    </row>
    <row r="2131" spans="1:8">
      <c r="A2131" s="24"/>
      <c r="B2131" s="25"/>
      <c r="C2131" s="24"/>
      <c r="D2131" s="1" t="str">
        <f>IF(C2131="","",VLOOKUP(C2131,'Nomenclature des comptes'!$B$4:$C$646,2))</f>
        <v/>
      </c>
      <c r="E2131" s="73"/>
      <c r="F2131" s="30"/>
      <c r="G2131" s="30"/>
      <c r="H2131" s="136"/>
    </row>
    <row r="2132" spans="1:8">
      <c r="A2132" s="24"/>
      <c r="B2132" s="25"/>
      <c r="C2132" s="24"/>
      <c r="D2132" s="1" t="str">
        <f>IF(C2132="","",VLOOKUP(C2132,'Nomenclature des comptes'!$B$4:$C$646,2))</f>
        <v/>
      </c>
      <c r="E2132" s="73"/>
      <c r="F2132" s="30"/>
      <c r="G2132" s="30"/>
      <c r="H2132" s="136"/>
    </row>
    <row r="2133" spans="1:8">
      <c r="A2133" s="24"/>
      <c r="B2133" s="25"/>
      <c r="C2133" s="24"/>
      <c r="D2133" s="1" t="str">
        <f>IF(C2133="","",VLOOKUP(C2133,'Nomenclature des comptes'!$B$4:$C$646,2))</f>
        <v/>
      </c>
      <c r="E2133" s="73"/>
      <c r="F2133" s="30"/>
      <c r="G2133" s="30"/>
      <c r="H2133" s="136"/>
    </row>
    <row r="2134" spans="1:8">
      <c r="A2134" s="24"/>
      <c r="B2134" s="25"/>
      <c r="C2134" s="24"/>
      <c r="D2134" s="1" t="str">
        <f>IF(C2134="","",VLOOKUP(C2134,'Nomenclature des comptes'!$B$4:$C$646,2))</f>
        <v/>
      </c>
      <c r="E2134" s="73"/>
      <c r="F2134" s="30"/>
      <c r="G2134" s="30"/>
      <c r="H2134" s="136"/>
    </row>
    <row r="2135" spans="1:8">
      <c r="A2135" s="24"/>
      <c r="B2135" s="25"/>
      <c r="C2135" s="24"/>
      <c r="D2135" s="1" t="str">
        <f>IF(C2135="","",VLOOKUP(C2135,'Nomenclature des comptes'!$B$4:$C$646,2))</f>
        <v/>
      </c>
      <c r="E2135" s="73"/>
      <c r="F2135" s="30"/>
      <c r="G2135" s="30"/>
      <c r="H2135" s="136"/>
    </row>
    <row r="2136" spans="1:8">
      <c r="A2136" s="24"/>
      <c r="B2136" s="25"/>
      <c r="C2136" s="24"/>
      <c r="D2136" s="1" t="str">
        <f>IF(C2136="","",VLOOKUP(C2136,'Nomenclature des comptes'!$B$4:$C$646,2))</f>
        <v/>
      </c>
      <c r="E2136" s="73"/>
      <c r="F2136" s="30"/>
      <c r="G2136" s="30"/>
      <c r="H2136" s="136"/>
    </row>
    <row r="2137" spans="1:8">
      <c r="A2137" s="24"/>
      <c r="B2137" s="25"/>
      <c r="C2137" s="24"/>
      <c r="D2137" s="1" t="str">
        <f>IF(C2137="","",VLOOKUP(C2137,'Nomenclature des comptes'!$B$4:$C$646,2))</f>
        <v/>
      </c>
      <c r="E2137" s="73"/>
      <c r="F2137" s="30"/>
      <c r="G2137" s="30"/>
      <c r="H2137" s="136"/>
    </row>
    <row r="2138" spans="1:8">
      <c r="A2138" s="24"/>
      <c r="B2138" s="25"/>
      <c r="C2138" s="24"/>
      <c r="D2138" s="1" t="str">
        <f>IF(C2138="","",VLOOKUP(C2138,'Nomenclature des comptes'!$B$4:$C$646,2))</f>
        <v/>
      </c>
      <c r="E2138" s="73"/>
      <c r="F2138" s="30"/>
      <c r="G2138" s="30"/>
      <c r="H2138" s="136"/>
    </row>
    <row r="2139" spans="1:8">
      <c r="A2139" s="24"/>
      <c r="B2139" s="25"/>
      <c r="C2139" s="24"/>
      <c r="D2139" s="1" t="str">
        <f>IF(C2139="","",VLOOKUP(C2139,'Nomenclature des comptes'!$B$4:$C$646,2))</f>
        <v/>
      </c>
      <c r="E2139" s="73"/>
      <c r="F2139" s="30"/>
      <c r="G2139" s="30"/>
      <c r="H2139" s="136"/>
    </row>
    <row r="2140" spans="1:8">
      <c r="A2140" s="24"/>
      <c r="B2140" s="25"/>
      <c r="C2140" s="24"/>
      <c r="D2140" s="1" t="str">
        <f>IF(C2140="","",VLOOKUP(C2140,'Nomenclature des comptes'!$B$4:$C$646,2))</f>
        <v/>
      </c>
      <c r="E2140" s="73"/>
      <c r="F2140" s="30"/>
      <c r="G2140" s="30"/>
      <c r="H2140" s="136"/>
    </row>
    <row r="2141" spans="1:8">
      <c r="A2141" s="24"/>
      <c r="B2141" s="25"/>
      <c r="C2141" s="24"/>
      <c r="D2141" s="1" t="str">
        <f>IF(C2141="","",VLOOKUP(C2141,'Nomenclature des comptes'!$B$4:$C$646,2))</f>
        <v/>
      </c>
      <c r="E2141" s="73"/>
      <c r="F2141" s="30"/>
      <c r="G2141" s="30"/>
      <c r="H2141" s="136"/>
    </row>
    <row r="2142" spans="1:8">
      <c r="A2142" s="24"/>
      <c r="B2142" s="25"/>
      <c r="C2142" s="24"/>
      <c r="D2142" s="1" t="str">
        <f>IF(C2142="","",VLOOKUP(C2142,'Nomenclature des comptes'!$B$4:$C$646,2))</f>
        <v/>
      </c>
      <c r="E2142" s="73"/>
      <c r="F2142" s="30"/>
      <c r="G2142" s="30"/>
      <c r="H2142" s="136"/>
    </row>
    <row r="2143" spans="1:8">
      <c r="A2143" s="24"/>
      <c r="B2143" s="25"/>
      <c r="C2143" s="24"/>
      <c r="D2143" s="1" t="str">
        <f>IF(C2143="","",VLOOKUP(C2143,'Nomenclature des comptes'!$B$4:$C$646,2))</f>
        <v/>
      </c>
      <c r="E2143" s="73"/>
      <c r="F2143" s="30"/>
      <c r="G2143" s="30"/>
      <c r="H2143" s="136"/>
    </row>
    <row r="2144" spans="1:8">
      <c r="A2144" s="24"/>
      <c r="B2144" s="25"/>
      <c r="C2144" s="24"/>
      <c r="D2144" s="1" t="str">
        <f>IF(C2144="","",VLOOKUP(C2144,'Nomenclature des comptes'!$B$4:$C$646,2))</f>
        <v/>
      </c>
      <c r="E2144" s="73"/>
      <c r="F2144" s="30"/>
      <c r="G2144" s="30"/>
      <c r="H2144" s="136"/>
    </row>
    <row r="2145" spans="1:8">
      <c r="A2145" s="24"/>
      <c r="B2145" s="25"/>
      <c r="C2145" s="24"/>
      <c r="D2145" s="1" t="str">
        <f>IF(C2145="","",VLOOKUP(C2145,'Nomenclature des comptes'!$B$4:$C$646,2))</f>
        <v/>
      </c>
      <c r="E2145" s="73"/>
      <c r="F2145" s="30"/>
      <c r="G2145" s="30"/>
      <c r="H2145" s="136"/>
    </row>
    <row r="2146" spans="1:8">
      <c r="A2146" s="24"/>
      <c r="B2146" s="25"/>
      <c r="C2146" s="24"/>
      <c r="D2146" s="1" t="str">
        <f>IF(C2146="","",VLOOKUP(C2146,'Nomenclature des comptes'!$B$4:$C$646,2))</f>
        <v/>
      </c>
      <c r="E2146" s="73"/>
      <c r="F2146" s="30"/>
      <c r="G2146" s="30"/>
      <c r="H2146" s="136"/>
    </row>
    <row r="2147" spans="1:8">
      <c r="A2147" s="24"/>
      <c r="B2147" s="25"/>
      <c r="C2147" s="24"/>
      <c r="D2147" s="1" t="str">
        <f>IF(C2147="","",VLOOKUP(C2147,'Nomenclature des comptes'!$B$4:$C$646,2))</f>
        <v/>
      </c>
      <c r="E2147" s="73"/>
      <c r="F2147" s="30"/>
      <c r="G2147" s="30"/>
      <c r="H2147" s="136"/>
    </row>
    <row r="2148" spans="1:8">
      <c r="A2148" s="24"/>
      <c r="B2148" s="25"/>
      <c r="C2148" s="24"/>
      <c r="D2148" s="1" t="str">
        <f>IF(C2148="","",VLOOKUP(C2148,'Nomenclature des comptes'!$B$4:$C$646,2))</f>
        <v/>
      </c>
      <c r="E2148" s="73"/>
      <c r="F2148" s="30"/>
      <c r="G2148" s="30"/>
      <c r="H2148" s="136"/>
    </row>
    <row r="2149" spans="1:8">
      <c r="A2149" s="24"/>
      <c r="B2149" s="25"/>
      <c r="C2149" s="24"/>
      <c r="D2149" s="1" t="str">
        <f>IF(C2149="","",VLOOKUP(C2149,'Nomenclature des comptes'!$B$4:$C$646,2))</f>
        <v/>
      </c>
      <c r="E2149" s="73"/>
      <c r="F2149" s="30"/>
      <c r="G2149" s="30"/>
      <c r="H2149" s="136"/>
    </row>
    <row r="2150" spans="1:8">
      <c r="A2150" s="24"/>
      <c r="B2150" s="25"/>
      <c r="C2150" s="24"/>
      <c r="D2150" s="1" t="str">
        <f>IF(C2150="","",VLOOKUP(C2150,'Nomenclature des comptes'!$B$4:$C$646,2))</f>
        <v/>
      </c>
      <c r="E2150" s="73"/>
      <c r="F2150" s="30"/>
      <c r="G2150" s="30"/>
      <c r="H2150" s="136"/>
    </row>
    <row r="2151" spans="1:8">
      <c r="A2151" s="24"/>
      <c r="B2151" s="25"/>
      <c r="C2151" s="24"/>
      <c r="D2151" s="1" t="str">
        <f>IF(C2151="","",VLOOKUP(C2151,'Nomenclature des comptes'!$B$4:$C$646,2))</f>
        <v/>
      </c>
      <c r="E2151" s="73"/>
      <c r="F2151" s="30"/>
      <c r="G2151" s="30"/>
      <c r="H2151" s="136"/>
    </row>
    <row r="2152" spans="1:8">
      <c r="A2152" s="24"/>
      <c r="B2152" s="25"/>
      <c r="C2152" s="24"/>
      <c r="D2152" s="1" t="str">
        <f>IF(C2152="","",VLOOKUP(C2152,'Nomenclature des comptes'!$B$4:$C$646,2))</f>
        <v/>
      </c>
      <c r="E2152" s="73"/>
      <c r="F2152" s="30"/>
      <c r="G2152" s="30"/>
      <c r="H2152" s="136"/>
    </row>
    <row r="2153" spans="1:8">
      <c r="A2153" s="24"/>
      <c r="B2153" s="25"/>
      <c r="C2153" s="24"/>
      <c r="D2153" s="1" t="str">
        <f>IF(C2153="","",VLOOKUP(C2153,'Nomenclature des comptes'!$B$4:$C$646,2))</f>
        <v/>
      </c>
      <c r="E2153" s="73"/>
      <c r="F2153" s="30"/>
      <c r="G2153" s="30"/>
      <c r="H2153" s="136"/>
    </row>
    <row r="2154" spans="1:8">
      <c r="A2154" s="24"/>
      <c r="B2154" s="25"/>
      <c r="C2154" s="24"/>
      <c r="D2154" s="1" t="str">
        <f>IF(C2154="","",VLOOKUP(C2154,'Nomenclature des comptes'!$B$4:$C$646,2))</f>
        <v/>
      </c>
      <c r="E2154" s="73"/>
      <c r="F2154" s="30"/>
      <c r="G2154" s="30"/>
      <c r="H2154" s="136"/>
    </row>
    <row r="2155" spans="1:8">
      <c r="A2155" s="24"/>
      <c r="B2155" s="25"/>
      <c r="C2155" s="24"/>
      <c r="D2155" s="1" t="str">
        <f>IF(C2155="","",VLOOKUP(C2155,'Nomenclature des comptes'!$B$4:$C$646,2))</f>
        <v/>
      </c>
      <c r="E2155" s="73"/>
      <c r="F2155" s="30"/>
      <c r="G2155" s="30"/>
      <c r="H2155" s="136"/>
    </row>
    <row r="2156" spans="1:8">
      <c r="A2156" s="24"/>
      <c r="B2156" s="25"/>
      <c r="C2156" s="24"/>
      <c r="D2156" s="1" t="str">
        <f>IF(C2156="","",VLOOKUP(C2156,'Nomenclature des comptes'!$B$4:$C$646,2))</f>
        <v/>
      </c>
      <c r="E2156" s="73"/>
      <c r="F2156" s="30"/>
      <c r="G2156" s="30"/>
      <c r="H2156" s="136"/>
    </row>
    <row r="2157" spans="1:8">
      <c r="A2157" s="24"/>
      <c r="B2157" s="25"/>
      <c r="C2157" s="24"/>
      <c r="D2157" s="1" t="str">
        <f>IF(C2157="","",VLOOKUP(C2157,'Nomenclature des comptes'!$B$4:$C$646,2))</f>
        <v/>
      </c>
      <c r="E2157" s="73"/>
      <c r="F2157" s="30"/>
      <c r="G2157" s="30"/>
      <c r="H2157" s="136"/>
    </row>
    <row r="2158" spans="1:8">
      <c r="A2158" s="24"/>
      <c r="B2158" s="25"/>
      <c r="C2158" s="24"/>
      <c r="D2158" s="1" t="str">
        <f>IF(C2158="","",VLOOKUP(C2158,'Nomenclature des comptes'!$B$4:$C$646,2))</f>
        <v/>
      </c>
      <c r="E2158" s="73"/>
      <c r="F2158" s="30"/>
      <c r="G2158" s="30"/>
      <c r="H2158" s="136"/>
    </row>
    <row r="2159" spans="1:8">
      <c r="A2159" s="24"/>
      <c r="B2159" s="25"/>
      <c r="C2159" s="24"/>
      <c r="D2159" s="1" t="str">
        <f>IF(C2159="","",VLOOKUP(C2159,'Nomenclature des comptes'!$B$4:$C$646,2))</f>
        <v/>
      </c>
      <c r="E2159" s="73"/>
      <c r="F2159" s="30"/>
      <c r="G2159" s="30"/>
      <c r="H2159" s="136"/>
    </row>
    <row r="2160" spans="1:8">
      <c r="A2160" s="24"/>
      <c r="B2160" s="25"/>
      <c r="C2160" s="24"/>
      <c r="D2160" s="1" t="str">
        <f>IF(C2160="","",VLOOKUP(C2160,'Nomenclature des comptes'!$B$4:$C$646,2))</f>
        <v/>
      </c>
      <c r="E2160" s="73"/>
      <c r="F2160" s="30"/>
      <c r="G2160" s="30"/>
      <c r="H2160" s="136"/>
    </row>
    <row r="2161" spans="1:8">
      <c r="A2161" s="24"/>
      <c r="B2161" s="25"/>
      <c r="C2161" s="24"/>
      <c r="D2161" s="1" t="str">
        <f>IF(C2161="","",VLOOKUP(C2161,'Nomenclature des comptes'!$B$4:$C$646,2))</f>
        <v/>
      </c>
      <c r="E2161" s="73"/>
      <c r="F2161" s="30"/>
      <c r="G2161" s="30"/>
      <c r="H2161" s="136"/>
    </row>
    <row r="2162" spans="1:8">
      <c r="A2162" s="24"/>
      <c r="B2162" s="25"/>
      <c r="C2162" s="24"/>
      <c r="D2162" s="1" t="str">
        <f>IF(C2162="","",VLOOKUP(C2162,'Nomenclature des comptes'!$B$4:$C$646,2))</f>
        <v/>
      </c>
      <c r="E2162" s="73"/>
      <c r="F2162" s="30"/>
      <c r="G2162" s="30"/>
      <c r="H2162" s="136"/>
    </row>
    <row r="2163" spans="1:8">
      <c r="A2163" s="24"/>
      <c r="B2163" s="25"/>
      <c r="C2163" s="24"/>
      <c r="D2163" s="1" t="str">
        <f>IF(C2163="","",VLOOKUP(C2163,'Nomenclature des comptes'!$B$4:$C$646,2))</f>
        <v/>
      </c>
      <c r="E2163" s="73"/>
      <c r="F2163" s="30"/>
      <c r="G2163" s="30"/>
      <c r="H2163" s="136"/>
    </row>
    <row r="2164" spans="1:8">
      <c r="A2164" s="24"/>
      <c r="B2164" s="25"/>
      <c r="C2164" s="24"/>
      <c r="D2164" s="1" t="str">
        <f>IF(C2164="","",VLOOKUP(C2164,'Nomenclature des comptes'!$B$4:$C$646,2))</f>
        <v/>
      </c>
      <c r="E2164" s="73"/>
      <c r="F2164" s="30"/>
      <c r="G2164" s="30"/>
      <c r="H2164" s="136"/>
    </row>
    <row r="2165" spans="1:8">
      <c r="A2165" s="24"/>
      <c r="B2165" s="25"/>
      <c r="C2165" s="24"/>
      <c r="D2165" s="1" t="str">
        <f>IF(C2165="","",VLOOKUP(C2165,'Nomenclature des comptes'!$B$4:$C$646,2))</f>
        <v/>
      </c>
      <c r="E2165" s="73"/>
      <c r="F2165" s="30"/>
      <c r="G2165" s="30"/>
      <c r="H2165" s="136"/>
    </row>
    <row r="2166" spans="1:8">
      <c r="A2166" s="24"/>
      <c r="B2166" s="25"/>
      <c r="C2166" s="24"/>
      <c r="D2166" s="1" t="str">
        <f>IF(C2166="","",VLOOKUP(C2166,'Nomenclature des comptes'!$B$4:$C$646,2))</f>
        <v/>
      </c>
      <c r="E2166" s="73"/>
      <c r="F2166" s="30"/>
      <c r="G2166" s="30"/>
      <c r="H2166" s="136"/>
    </row>
    <row r="2167" spans="1:8">
      <c r="A2167" s="24"/>
      <c r="B2167" s="25"/>
      <c r="C2167" s="24"/>
      <c r="D2167" s="1" t="str">
        <f>IF(C2167="","",VLOOKUP(C2167,'Nomenclature des comptes'!$B$4:$C$646,2))</f>
        <v/>
      </c>
      <c r="E2167" s="73"/>
      <c r="F2167" s="30"/>
      <c r="G2167" s="30"/>
      <c r="H2167" s="136"/>
    </row>
    <row r="2168" spans="1:8">
      <c r="A2168" s="24"/>
      <c r="B2168" s="25"/>
      <c r="C2168" s="24"/>
      <c r="D2168" s="1" t="str">
        <f>IF(C2168="","",VLOOKUP(C2168,'Nomenclature des comptes'!$B$4:$C$646,2))</f>
        <v/>
      </c>
      <c r="E2168" s="73"/>
      <c r="F2168" s="30"/>
      <c r="G2168" s="30"/>
      <c r="H2168" s="136"/>
    </row>
    <row r="2169" spans="1:8">
      <c r="A2169" s="24"/>
      <c r="B2169" s="25"/>
      <c r="C2169" s="24"/>
      <c r="D2169" s="1" t="str">
        <f>IF(C2169="","",VLOOKUP(C2169,'Nomenclature des comptes'!$B$4:$C$646,2))</f>
        <v/>
      </c>
      <c r="E2169" s="73"/>
      <c r="F2169" s="30"/>
      <c r="G2169" s="30"/>
      <c r="H2169" s="136"/>
    </row>
    <row r="2170" spans="1:8">
      <c r="A2170" s="24"/>
      <c r="B2170" s="25"/>
      <c r="C2170" s="24"/>
      <c r="D2170" s="1" t="str">
        <f>IF(C2170="","",VLOOKUP(C2170,'Nomenclature des comptes'!$B$4:$C$646,2))</f>
        <v/>
      </c>
      <c r="E2170" s="73"/>
      <c r="F2170" s="30"/>
      <c r="G2170" s="30"/>
      <c r="H2170" s="136"/>
    </row>
    <row r="2171" spans="1:8">
      <c r="A2171" s="24"/>
      <c r="B2171" s="25"/>
      <c r="C2171" s="24"/>
      <c r="D2171" s="1" t="str">
        <f>IF(C2171="","",VLOOKUP(C2171,'Nomenclature des comptes'!$B$4:$C$646,2))</f>
        <v/>
      </c>
      <c r="E2171" s="73"/>
      <c r="F2171" s="30"/>
      <c r="G2171" s="30"/>
      <c r="H2171" s="136"/>
    </row>
    <row r="2172" spans="1:8">
      <c r="A2172" s="24"/>
      <c r="B2172" s="25"/>
      <c r="C2172" s="24"/>
      <c r="D2172" s="1" t="str">
        <f>IF(C2172="","",VLOOKUP(C2172,'Nomenclature des comptes'!$B$4:$C$646,2))</f>
        <v/>
      </c>
      <c r="E2172" s="73"/>
      <c r="F2172" s="30"/>
      <c r="G2172" s="30"/>
      <c r="H2172" s="136"/>
    </row>
    <row r="2173" spans="1:8">
      <c r="A2173" s="24"/>
      <c r="B2173" s="25"/>
      <c r="C2173" s="24"/>
      <c r="D2173" s="1" t="str">
        <f>IF(C2173="","",VLOOKUP(C2173,'Nomenclature des comptes'!$B$4:$C$646,2))</f>
        <v/>
      </c>
      <c r="E2173" s="73"/>
      <c r="F2173" s="30"/>
      <c r="G2173" s="30"/>
      <c r="H2173" s="136"/>
    </row>
    <row r="2174" spans="1:8">
      <c r="A2174" s="24"/>
      <c r="B2174" s="25"/>
      <c r="C2174" s="24"/>
      <c r="D2174" s="1" t="str">
        <f>IF(C2174="","",VLOOKUP(C2174,'Nomenclature des comptes'!$B$4:$C$646,2))</f>
        <v/>
      </c>
      <c r="E2174" s="73"/>
      <c r="F2174" s="30"/>
      <c r="G2174" s="30"/>
      <c r="H2174" s="136"/>
    </row>
    <row r="2175" spans="1:8">
      <c r="A2175" s="24"/>
      <c r="B2175" s="25"/>
      <c r="C2175" s="24"/>
      <c r="D2175" s="1" t="str">
        <f>IF(C2175="","",VLOOKUP(C2175,'Nomenclature des comptes'!$B$4:$C$646,2))</f>
        <v/>
      </c>
      <c r="E2175" s="73"/>
      <c r="F2175" s="30"/>
      <c r="G2175" s="30"/>
      <c r="H2175" s="136"/>
    </row>
    <row r="2176" spans="1:8">
      <c r="A2176" s="24"/>
      <c r="B2176" s="25"/>
      <c r="C2176" s="24"/>
      <c r="D2176" s="1" t="str">
        <f>IF(C2176="","",VLOOKUP(C2176,'Nomenclature des comptes'!$B$4:$C$646,2))</f>
        <v/>
      </c>
      <c r="E2176" s="73"/>
      <c r="F2176" s="30"/>
      <c r="G2176" s="30"/>
      <c r="H2176" s="136"/>
    </row>
    <row r="2177" spans="1:8">
      <c r="A2177" s="24"/>
      <c r="B2177" s="25"/>
      <c r="C2177" s="24"/>
      <c r="D2177" s="1" t="str">
        <f>IF(C2177="","",VLOOKUP(C2177,'Nomenclature des comptes'!$B$4:$C$646,2))</f>
        <v/>
      </c>
      <c r="E2177" s="73"/>
      <c r="F2177" s="30"/>
      <c r="G2177" s="30"/>
      <c r="H2177" s="136"/>
    </row>
    <row r="2178" spans="1:8">
      <c r="A2178" s="24"/>
      <c r="B2178" s="25"/>
      <c r="C2178" s="24"/>
      <c r="D2178" s="1" t="str">
        <f>IF(C2178="","",VLOOKUP(C2178,'Nomenclature des comptes'!$B$4:$C$646,2))</f>
        <v/>
      </c>
      <c r="E2178" s="73"/>
      <c r="F2178" s="30"/>
      <c r="G2178" s="30"/>
      <c r="H2178" s="136"/>
    </row>
    <row r="2179" spans="1:8">
      <c r="A2179" s="24"/>
      <c r="B2179" s="25"/>
      <c r="C2179" s="24"/>
      <c r="D2179" s="1" t="str">
        <f>IF(C2179="","",VLOOKUP(C2179,'Nomenclature des comptes'!$B$4:$C$646,2))</f>
        <v/>
      </c>
      <c r="E2179" s="73"/>
      <c r="F2179" s="30"/>
      <c r="G2179" s="30"/>
      <c r="H2179" s="136"/>
    </row>
    <row r="2180" spans="1:8">
      <c r="A2180" s="24"/>
      <c r="B2180" s="25"/>
      <c r="C2180" s="24"/>
      <c r="D2180" s="1" t="str">
        <f>IF(C2180="","",VLOOKUP(C2180,'Nomenclature des comptes'!$B$4:$C$646,2))</f>
        <v/>
      </c>
      <c r="E2180" s="73"/>
      <c r="F2180" s="30"/>
      <c r="G2180" s="30"/>
      <c r="H2180" s="136"/>
    </row>
    <row r="2181" spans="1:8">
      <c r="A2181" s="24"/>
      <c r="B2181" s="25"/>
      <c r="C2181" s="24"/>
      <c r="D2181" s="1" t="str">
        <f>IF(C2181="","",VLOOKUP(C2181,'Nomenclature des comptes'!$B$4:$C$646,2))</f>
        <v/>
      </c>
      <c r="E2181" s="73"/>
      <c r="F2181" s="30"/>
      <c r="G2181" s="30"/>
      <c r="H2181" s="136"/>
    </row>
    <row r="2182" spans="1:8">
      <c r="A2182" s="24"/>
      <c r="B2182" s="25"/>
      <c r="C2182" s="24"/>
      <c r="D2182" s="1" t="str">
        <f>IF(C2182="","",VLOOKUP(C2182,'Nomenclature des comptes'!$B$4:$C$646,2))</f>
        <v/>
      </c>
      <c r="E2182" s="73"/>
      <c r="F2182" s="30"/>
      <c r="G2182" s="30"/>
      <c r="H2182" s="136"/>
    </row>
    <row r="2183" spans="1:8">
      <c r="A2183" s="24"/>
      <c r="B2183" s="25"/>
      <c r="C2183" s="24"/>
      <c r="D2183" s="1" t="str">
        <f>IF(C2183="","",VLOOKUP(C2183,'Nomenclature des comptes'!$B$4:$C$646,2))</f>
        <v/>
      </c>
      <c r="E2183" s="73"/>
      <c r="F2183" s="30"/>
      <c r="G2183" s="30"/>
      <c r="H2183" s="136"/>
    </row>
    <row r="2184" spans="1:8">
      <c r="A2184" s="24"/>
      <c r="B2184" s="25"/>
      <c r="C2184" s="24"/>
      <c r="D2184" s="1" t="str">
        <f>IF(C2184="","",VLOOKUP(C2184,'Nomenclature des comptes'!$B$4:$C$646,2))</f>
        <v/>
      </c>
      <c r="E2184" s="73"/>
      <c r="F2184" s="30"/>
      <c r="G2184" s="30"/>
      <c r="H2184" s="136"/>
    </row>
    <row r="2185" spans="1:8">
      <c r="A2185" s="24"/>
      <c r="B2185" s="25"/>
      <c r="C2185" s="24"/>
      <c r="D2185" s="1" t="str">
        <f>IF(C2185="","",VLOOKUP(C2185,'Nomenclature des comptes'!$B$4:$C$646,2))</f>
        <v/>
      </c>
      <c r="E2185" s="73"/>
      <c r="F2185" s="30"/>
      <c r="G2185" s="30"/>
      <c r="H2185" s="136"/>
    </row>
    <row r="2186" spans="1:8">
      <c r="A2186" s="24"/>
      <c r="B2186" s="25"/>
      <c r="C2186" s="24"/>
      <c r="D2186" s="1" t="str">
        <f>IF(C2186="","",VLOOKUP(C2186,'Nomenclature des comptes'!$B$4:$C$646,2))</f>
        <v/>
      </c>
      <c r="E2186" s="73"/>
      <c r="F2186" s="30"/>
      <c r="G2186" s="30"/>
      <c r="H2186" s="136"/>
    </row>
    <row r="2187" spans="1:8">
      <c r="A2187" s="24"/>
      <c r="B2187" s="25"/>
      <c r="C2187" s="24"/>
      <c r="D2187" s="1" t="str">
        <f>IF(C2187="","",VLOOKUP(C2187,'Nomenclature des comptes'!$B$4:$C$646,2))</f>
        <v/>
      </c>
      <c r="E2187" s="73"/>
      <c r="F2187" s="30"/>
      <c r="G2187" s="30"/>
      <c r="H2187" s="136"/>
    </row>
    <row r="2188" spans="1:8">
      <c r="A2188" s="24"/>
      <c r="B2188" s="25"/>
      <c r="C2188" s="24"/>
      <c r="D2188" s="1" t="str">
        <f>IF(C2188="","",VLOOKUP(C2188,'Nomenclature des comptes'!$B$4:$C$646,2))</f>
        <v/>
      </c>
      <c r="E2188" s="73"/>
      <c r="F2188" s="30"/>
      <c r="G2188" s="30"/>
      <c r="H2188" s="136"/>
    </row>
    <row r="2189" spans="1:8">
      <c r="A2189" s="24"/>
      <c r="B2189" s="25"/>
      <c r="C2189" s="24"/>
      <c r="D2189" s="1" t="str">
        <f>IF(C2189="","",VLOOKUP(C2189,'Nomenclature des comptes'!$B$4:$C$646,2))</f>
        <v/>
      </c>
      <c r="E2189" s="73"/>
      <c r="F2189" s="30"/>
      <c r="G2189" s="30"/>
      <c r="H2189" s="136"/>
    </row>
    <row r="2190" spans="1:8">
      <c r="A2190" s="24"/>
      <c r="B2190" s="25"/>
      <c r="C2190" s="24"/>
      <c r="D2190" s="1" t="str">
        <f>IF(C2190="","",VLOOKUP(C2190,'Nomenclature des comptes'!$B$4:$C$646,2))</f>
        <v/>
      </c>
      <c r="E2190" s="73"/>
      <c r="F2190" s="30"/>
      <c r="G2190" s="30"/>
      <c r="H2190" s="136"/>
    </row>
    <row r="2191" spans="1:8">
      <c r="A2191" s="24"/>
      <c r="B2191" s="25"/>
      <c r="C2191" s="24"/>
      <c r="D2191" s="1" t="str">
        <f>IF(C2191="","",VLOOKUP(C2191,'Nomenclature des comptes'!$B$4:$C$646,2))</f>
        <v/>
      </c>
      <c r="E2191" s="73"/>
      <c r="F2191" s="30"/>
      <c r="G2191" s="30"/>
      <c r="H2191" s="136"/>
    </row>
    <row r="2192" spans="1:8">
      <c r="A2192" s="24"/>
      <c r="B2192" s="25"/>
      <c r="C2192" s="24"/>
      <c r="D2192" s="1" t="str">
        <f>IF(C2192="","",VLOOKUP(C2192,'Nomenclature des comptes'!$B$4:$C$646,2))</f>
        <v/>
      </c>
      <c r="E2192" s="73"/>
      <c r="F2192" s="30"/>
      <c r="G2192" s="30"/>
      <c r="H2192" s="136"/>
    </row>
    <row r="2193" spans="1:8">
      <c r="A2193" s="24"/>
      <c r="B2193" s="25"/>
      <c r="C2193" s="24"/>
      <c r="D2193" s="1" t="str">
        <f>IF(C2193="","",VLOOKUP(C2193,'Nomenclature des comptes'!$B$4:$C$646,2))</f>
        <v/>
      </c>
      <c r="E2193" s="73"/>
      <c r="F2193" s="30"/>
      <c r="G2193" s="30"/>
      <c r="H2193" s="136"/>
    </row>
    <row r="2194" spans="1:8">
      <c r="A2194" s="24"/>
      <c r="B2194" s="25"/>
      <c r="C2194" s="24"/>
      <c r="D2194" s="1" t="str">
        <f>IF(C2194="","",VLOOKUP(C2194,'Nomenclature des comptes'!$B$4:$C$646,2))</f>
        <v/>
      </c>
      <c r="E2194" s="73"/>
      <c r="F2194" s="30"/>
      <c r="G2194" s="30"/>
      <c r="H2194" s="136"/>
    </row>
    <row r="2195" spans="1:8">
      <c r="A2195" s="24"/>
      <c r="B2195" s="25"/>
      <c r="C2195" s="24"/>
      <c r="D2195" s="1" t="str">
        <f>IF(C2195="","",VLOOKUP(C2195,'Nomenclature des comptes'!$B$4:$C$646,2))</f>
        <v/>
      </c>
      <c r="E2195" s="73"/>
      <c r="F2195" s="30"/>
      <c r="G2195" s="30"/>
      <c r="H2195" s="136"/>
    </row>
    <row r="2196" spans="1:8">
      <c r="A2196" s="24"/>
      <c r="B2196" s="25"/>
      <c r="C2196" s="24"/>
      <c r="D2196" s="1" t="str">
        <f>IF(C2196="","",VLOOKUP(C2196,'Nomenclature des comptes'!$B$4:$C$646,2))</f>
        <v/>
      </c>
      <c r="E2196" s="73"/>
      <c r="F2196" s="30"/>
      <c r="G2196" s="30"/>
      <c r="H2196" s="136"/>
    </row>
    <row r="2197" spans="1:8">
      <c r="A2197" s="24"/>
      <c r="B2197" s="25"/>
      <c r="C2197" s="24"/>
      <c r="D2197" s="1" t="str">
        <f>IF(C2197="","",VLOOKUP(C2197,'Nomenclature des comptes'!$B$4:$C$646,2))</f>
        <v/>
      </c>
      <c r="E2197" s="73"/>
      <c r="F2197" s="30"/>
      <c r="G2197" s="30"/>
      <c r="H2197" s="136"/>
    </row>
    <row r="2198" spans="1:8">
      <c r="A2198" s="24"/>
      <c r="B2198" s="25"/>
      <c r="C2198" s="24"/>
      <c r="D2198" s="1" t="str">
        <f>IF(C2198="","",VLOOKUP(C2198,'Nomenclature des comptes'!$B$4:$C$646,2))</f>
        <v/>
      </c>
      <c r="E2198" s="73"/>
      <c r="F2198" s="30"/>
      <c r="G2198" s="30"/>
      <c r="H2198" s="136"/>
    </row>
    <row r="2199" spans="1:8">
      <c r="A2199" s="24"/>
      <c r="B2199" s="25"/>
      <c r="C2199" s="24"/>
      <c r="D2199" s="1" t="str">
        <f>IF(C2199="","",VLOOKUP(C2199,'Nomenclature des comptes'!$B$4:$C$646,2))</f>
        <v/>
      </c>
      <c r="E2199" s="73"/>
      <c r="F2199" s="30"/>
      <c r="G2199" s="30"/>
      <c r="H2199" s="136"/>
    </row>
    <row r="2200" spans="1:8">
      <c r="A2200" s="24"/>
      <c r="B2200" s="25"/>
      <c r="C2200" s="24"/>
      <c r="D2200" s="1" t="str">
        <f>IF(C2200="","",VLOOKUP(C2200,'Nomenclature des comptes'!$B$4:$C$646,2))</f>
        <v/>
      </c>
      <c r="E2200" s="73"/>
      <c r="F2200" s="30"/>
      <c r="G2200" s="30"/>
      <c r="H2200" s="136"/>
    </row>
    <row r="2201" spans="1:8">
      <c r="A2201" s="24"/>
      <c r="B2201" s="25"/>
      <c r="C2201" s="24"/>
      <c r="D2201" s="1" t="str">
        <f>IF(C2201="","",VLOOKUP(C2201,'Nomenclature des comptes'!$B$4:$C$646,2))</f>
        <v/>
      </c>
      <c r="E2201" s="73"/>
      <c r="F2201" s="30"/>
      <c r="G2201" s="30"/>
      <c r="H2201" s="136"/>
    </row>
    <row r="2202" spans="1:8">
      <c r="A2202" s="24"/>
      <c r="B2202" s="25"/>
      <c r="C2202" s="24"/>
      <c r="D2202" s="1" t="str">
        <f>IF(C2202="","",VLOOKUP(C2202,'Nomenclature des comptes'!$B$4:$C$646,2))</f>
        <v/>
      </c>
      <c r="E2202" s="73"/>
      <c r="F2202" s="30"/>
      <c r="G2202" s="30"/>
      <c r="H2202" s="136"/>
    </row>
    <row r="2203" spans="1:8">
      <c r="A2203" s="24"/>
      <c r="B2203" s="25"/>
      <c r="C2203" s="24"/>
      <c r="D2203" s="1" t="str">
        <f>IF(C2203="","",VLOOKUP(C2203,'Nomenclature des comptes'!$B$4:$C$646,2))</f>
        <v/>
      </c>
      <c r="E2203" s="73"/>
      <c r="F2203" s="30"/>
      <c r="G2203" s="30"/>
      <c r="H2203" s="136"/>
    </row>
    <row r="2204" spans="1:8">
      <c r="A2204" s="24"/>
      <c r="B2204" s="25"/>
      <c r="C2204" s="24"/>
      <c r="D2204" s="1" t="str">
        <f>IF(C2204="","",VLOOKUP(C2204,'Nomenclature des comptes'!$B$4:$C$646,2))</f>
        <v/>
      </c>
      <c r="E2204" s="73"/>
      <c r="F2204" s="30"/>
      <c r="G2204" s="30"/>
      <c r="H2204" s="136"/>
    </row>
    <row r="2205" spans="1:8">
      <c r="A2205" s="24"/>
      <c r="B2205" s="25"/>
      <c r="C2205" s="24"/>
      <c r="D2205" s="1" t="str">
        <f>IF(C2205="","",VLOOKUP(C2205,'Nomenclature des comptes'!$B$4:$C$646,2))</f>
        <v/>
      </c>
      <c r="E2205" s="73"/>
      <c r="F2205" s="30"/>
      <c r="G2205" s="30"/>
      <c r="H2205" s="136"/>
    </row>
    <row r="2206" spans="1:8">
      <c r="A2206" s="24"/>
      <c r="B2206" s="25"/>
      <c r="C2206" s="24"/>
      <c r="D2206" s="1" t="str">
        <f>IF(C2206="","",VLOOKUP(C2206,'Nomenclature des comptes'!$B$4:$C$646,2))</f>
        <v/>
      </c>
      <c r="E2206" s="73"/>
      <c r="F2206" s="30"/>
      <c r="G2206" s="30"/>
      <c r="H2206" s="136"/>
    </row>
    <row r="2207" spans="1:8">
      <c r="A2207" s="24"/>
      <c r="B2207" s="25"/>
      <c r="C2207" s="24"/>
      <c r="D2207" s="1" t="str">
        <f>IF(C2207="","",VLOOKUP(C2207,'Nomenclature des comptes'!$B$4:$C$646,2))</f>
        <v/>
      </c>
      <c r="E2207" s="73"/>
      <c r="F2207" s="30"/>
      <c r="G2207" s="30"/>
      <c r="H2207" s="136"/>
    </row>
    <row r="2208" spans="1:8">
      <c r="A2208" s="24"/>
      <c r="B2208" s="25"/>
      <c r="C2208" s="24"/>
      <c r="D2208" s="1" t="str">
        <f>IF(C2208="","",VLOOKUP(C2208,'Nomenclature des comptes'!$B$4:$C$646,2))</f>
        <v/>
      </c>
      <c r="E2208" s="73"/>
      <c r="F2208" s="30"/>
      <c r="G2208" s="30"/>
      <c r="H2208" s="136"/>
    </row>
    <row r="2209" spans="1:8">
      <c r="A2209" s="24"/>
      <c r="B2209" s="25"/>
      <c r="C2209" s="24"/>
      <c r="D2209" s="1" t="str">
        <f>IF(C2209="","",VLOOKUP(C2209,'Nomenclature des comptes'!$B$4:$C$646,2))</f>
        <v/>
      </c>
      <c r="E2209" s="73"/>
      <c r="F2209" s="30"/>
      <c r="G2209" s="30"/>
      <c r="H2209" s="136"/>
    </row>
    <row r="2210" spans="1:8">
      <c r="A2210" s="24"/>
      <c r="B2210" s="25"/>
      <c r="C2210" s="24"/>
      <c r="D2210" s="1" t="str">
        <f>IF(C2210="","",VLOOKUP(C2210,'Nomenclature des comptes'!$B$4:$C$646,2))</f>
        <v/>
      </c>
      <c r="E2210" s="73"/>
      <c r="F2210" s="30"/>
      <c r="G2210" s="30"/>
      <c r="H2210" s="136"/>
    </row>
    <row r="2211" spans="1:8">
      <c r="A2211" s="24"/>
      <c r="B2211" s="25"/>
      <c r="C2211" s="24"/>
      <c r="D2211" s="1" t="str">
        <f>IF(C2211="","",VLOOKUP(C2211,'Nomenclature des comptes'!$B$4:$C$646,2))</f>
        <v/>
      </c>
      <c r="E2211" s="73"/>
      <c r="F2211" s="30"/>
      <c r="G2211" s="30"/>
      <c r="H2211" s="136"/>
    </row>
    <row r="2212" spans="1:8">
      <c r="A2212" s="24"/>
      <c r="B2212" s="25"/>
      <c r="C2212" s="24"/>
      <c r="D2212" s="1" t="str">
        <f>IF(C2212="","",VLOOKUP(C2212,'Nomenclature des comptes'!$B$4:$C$646,2))</f>
        <v/>
      </c>
      <c r="E2212" s="73"/>
      <c r="F2212" s="30"/>
      <c r="G2212" s="30"/>
      <c r="H2212" s="136"/>
    </row>
    <row r="2213" spans="1:8">
      <c r="A2213" s="24"/>
      <c r="B2213" s="25"/>
      <c r="C2213" s="24"/>
      <c r="D2213" s="1" t="str">
        <f>IF(C2213="","",VLOOKUP(C2213,'Nomenclature des comptes'!$B$4:$C$646,2))</f>
        <v/>
      </c>
      <c r="E2213" s="73"/>
      <c r="F2213" s="30"/>
      <c r="G2213" s="30"/>
      <c r="H2213" s="136"/>
    </row>
    <row r="2214" spans="1:8">
      <c r="A2214" s="24"/>
      <c r="B2214" s="25"/>
      <c r="C2214" s="24"/>
      <c r="D2214" s="1" t="str">
        <f>IF(C2214="","",VLOOKUP(C2214,'Nomenclature des comptes'!$B$4:$C$646,2))</f>
        <v/>
      </c>
      <c r="E2214" s="73"/>
      <c r="F2214" s="30"/>
      <c r="G2214" s="30"/>
      <c r="H2214" s="136"/>
    </row>
    <row r="2215" spans="1:8">
      <c r="A2215" s="24"/>
      <c r="B2215" s="25"/>
      <c r="C2215" s="24"/>
      <c r="D2215" s="1" t="str">
        <f>IF(C2215="","",VLOOKUP(C2215,'Nomenclature des comptes'!$B$4:$C$646,2))</f>
        <v/>
      </c>
      <c r="E2215" s="73"/>
      <c r="F2215" s="30"/>
      <c r="G2215" s="30"/>
      <c r="H2215" s="136"/>
    </row>
    <row r="2216" spans="1:8">
      <c r="A2216" s="24"/>
      <c r="B2216" s="25"/>
      <c r="C2216" s="24"/>
      <c r="D2216" s="1" t="str">
        <f>IF(C2216="","",VLOOKUP(C2216,'Nomenclature des comptes'!$B$4:$C$646,2))</f>
        <v/>
      </c>
      <c r="E2216" s="73"/>
      <c r="F2216" s="30"/>
      <c r="G2216" s="30"/>
      <c r="H2216" s="136"/>
    </row>
    <row r="2217" spans="1:8">
      <c r="A2217" s="24"/>
      <c r="B2217" s="25"/>
      <c r="C2217" s="24"/>
      <c r="D2217" s="1" t="str">
        <f>IF(C2217="","",VLOOKUP(C2217,'Nomenclature des comptes'!$B$4:$C$646,2))</f>
        <v/>
      </c>
      <c r="E2217" s="73"/>
      <c r="F2217" s="30"/>
      <c r="G2217" s="30"/>
      <c r="H2217" s="136"/>
    </row>
    <row r="2218" spans="1:8">
      <c r="A2218" s="24"/>
      <c r="B2218" s="25"/>
      <c r="C2218" s="24"/>
      <c r="D2218" s="1" t="str">
        <f>IF(C2218="","",VLOOKUP(C2218,'Nomenclature des comptes'!$B$4:$C$646,2))</f>
        <v/>
      </c>
      <c r="E2218" s="73"/>
      <c r="F2218" s="30"/>
      <c r="G2218" s="30"/>
      <c r="H2218" s="136"/>
    </row>
    <row r="2219" spans="1:8">
      <c r="A2219" s="24"/>
      <c r="B2219" s="25"/>
      <c r="C2219" s="24"/>
      <c r="D2219" s="1" t="str">
        <f>IF(C2219="","",VLOOKUP(C2219,'Nomenclature des comptes'!$B$4:$C$646,2))</f>
        <v/>
      </c>
      <c r="E2219" s="73"/>
      <c r="F2219" s="30"/>
      <c r="G2219" s="30"/>
      <c r="H2219" s="136"/>
    </row>
    <row r="2220" spans="1:8">
      <c r="A2220" s="24"/>
      <c r="B2220" s="25"/>
      <c r="C2220" s="24"/>
      <c r="D2220" s="1" t="str">
        <f>IF(C2220="","",VLOOKUP(C2220,'Nomenclature des comptes'!$B$4:$C$646,2))</f>
        <v/>
      </c>
      <c r="E2220" s="73"/>
      <c r="F2220" s="30"/>
      <c r="G2220" s="30"/>
      <c r="H2220" s="136"/>
    </row>
    <row r="2221" spans="1:8">
      <c r="A2221" s="24"/>
      <c r="B2221" s="25"/>
      <c r="C2221" s="24"/>
      <c r="D2221" s="1" t="str">
        <f>IF(C2221="","",VLOOKUP(C2221,'Nomenclature des comptes'!$B$4:$C$646,2))</f>
        <v/>
      </c>
      <c r="E2221" s="73"/>
      <c r="F2221" s="30"/>
      <c r="G2221" s="30"/>
      <c r="H2221" s="136"/>
    </row>
    <row r="2222" spans="1:8">
      <c r="A2222" s="24"/>
      <c r="B2222" s="25"/>
      <c r="C2222" s="24"/>
      <c r="D2222" s="1" t="str">
        <f>IF(C2222="","",VLOOKUP(C2222,'Nomenclature des comptes'!$B$4:$C$646,2))</f>
        <v/>
      </c>
      <c r="E2222" s="73"/>
      <c r="F2222" s="30"/>
      <c r="G2222" s="30"/>
      <c r="H2222" s="136"/>
    </row>
    <row r="2223" spans="1:8">
      <c r="A2223" s="24"/>
      <c r="B2223" s="25"/>
      <c r="C2223" s="24"/>
      <c r="D2223" s="1" t="str">
        <f>IF(C2223="","",VLOOKUP(C2223,'Nomenclature des comptes'!$B$4:$C$646,2))</f>
        <v/>
      </c>
      <c r="E2223" s="73"/>
      <c r="F2223" s="30"/>
      <c r="G2223" s="30"/>
      <c r="H2223" s="136"/>
    </row>
    <row r="2224" spans="1:8">
      <c r="A2224" s="24"/>
      <c r="B2224" s="25"/>
      <c r="C2224" s="24"/>
      <c r="D2224" s="1" t="str">
        <f>IF(C2224="","",VLOOKUP(C2224,'Nomenclature des comptes'!$B$4:$C$646,2))</f>
        <v/>
      </c>
      <c r="E2224" s="73"/>
      <c r="F2224" s="30"/>
      <c r="G2224" s="30"/>
      <c r="H2224" s="136"/>
    </row>
    <row r="2225" spans="1:8">
      <c r="A2225" s="24"/>
      <c r="B2225" s="25"/>
      <c r="C2225" s="24"/>
      <c r="D2225" s="1" t="str">
        <f>IF(C2225="","",VLOOKUP(C2225,'Nomenclature des comptes'!$B$4:$C$646,2))</f>
        <v/>
      </c>
      <c r="E2225" s="73"/>
      <c r="F2225" s="30"/>
      <c r="G2225" s="30"/>
      <c r="H2225" s="136"/>
    </row>
    <row r="2226" spans="1:8">
      <c r="A2226" s="24"/>
      <c r="B2226" s="25"/>
      <c r="C2226" s="24"/>
      <c r="D2226" s="1" t="str">
        <f>IF(C2226="","",VLOOKUP(C2226,'Nomenclature des comptes'!$B$4:$C$646,2))</f>
        <v/>
      </c>
      <c r="E2226" s="73"/>
      <c r="F2226" s="30"/>
      <c r="G2226" s="30"/>
      <c r="H2226" s="136"/>
    </row>
    <row r="2227" spans="1:8">
      <c r="A2227" s="24"/>
      <c r="B2227" s="25"/>
      <c r="C2227" s="24"/>
      <c r="D2227" s="1" t="str">
        <f>IF(C2227="","",VLOOKUP(C2227,'Nomenclature des comptes'!$B$4:$C$646,2))</f>
        <v/>
      </c>
      <c r="E2227" s="73"/>
      <c r="F2227" s="30"/>
      <c r="G2227" s="30"/>
      <c r="H2227" s="136"/>
    </row>
    <row r="2228" spans="1:8">
      <c r="A2228" s="24"/>
      <c r="B2228" s="25"/>
      <c r="C2228" s="24"/>
      <c r="D2228" s="1" t="str">
        <f>IF(C2228="","",VLOOKUP(C2228,'Nomenclature des comptes'!$B$4:$C$646,2))</f>
        <v/>
      </c>
      <c r="E2228" s="73"/>
      <c r="F2228" s="30"/>
      <c r="G2228" s="30"/>
      <c r="H2228" s="136"/>
    </row>
    <row r="2229" spans="1:8">
      <c r="A2229" s="24"/>
      <c r="B2229" s="25"/>
      <c r="C2229" s="24"/>
      <c r="D2229" s="1" t="str">
        <f>IF(C2229="","",VLOOKUP(C2229,'Nomenclature des comptes'!$B$4:$C$646,2))</f>
        <v/>
      </c>
      <c r="E2229" s="73"/>
      <c r="F2229" s="30"/>
      <c r="G2229" s="30"/>
      <c r="H2229" s="136"/>
    </row>
    <row r="2230" spans="1:8">
      <c r="A2230" s="24"/>
      <c r="B2230" s="25"/>
      <c r="C2230" s="24"/>
      <c r="D2230" s="1" t="str">
        <f>IF(C2230="","",VLOOKUP(C2230,'Nomenclature des comptes'!$B$4:$C$646,2))</f>
        <v/>
      </c>
      <c r="E2230" s="73"/>
      <c r="F2230" s="30"/>
      <c r="G2230" s="30"/>
      <c r="H2230" s="136"/>
    </row>
    <row r="2231" spans="1:8">
      <c r="A2231" s="24"/>
      <c r="B2231" s="25"/>
      <c r="C2231" s="24"/>
      <c r="D2231" s="1" t="str">
        <f>IF(C2231="","",VLOOKUP(C2231,'Nomenclature des comptes'!$B$4:$C$646,2))</f>
        <v/>
      </c>
      <c r="E2231" s="73"/>
      <c r="F2231" s="30"/>
      <c r="G2231" s="30"/>
      <c r="H2231" s="136"/>
    </row>
    <row r="2232" spans="1:8">
      <c r="A2232" s="24"/>
      <c r="B2232" s="25"/>
      <c r="C2232" s="24"/>
      <c r="D2232" s="1" t="str">
        <f>IF(C2232="","",VLOOKUP(C2232,'Nomenclature des comptes'!$B$4:$C$646,2))</f>
        <v/>
      </c>
      <c r="E2232" s="73"/>
      <c r="F2232" s="30"/>
      <c r="G2232" s="30"/>
      <c r="H2232" s="136"/>
    </row>
    <row r="2233" spans="1:8">
      <c r="A2233" s="24"/>
      <c r="B2233" s="25"/>
      <c r="C2233" s="24"/>
      <c r="D2233" s="1" t="str">
        <f>IF(C2233="","",VLOOKUP(C2233,'Nomenclature des comptes'!$B$4:$C$646,2))</f>
        <v/>
      </c>
      <c r="E2233" s="73"/>
      <c r="F2233" s="30"/>
      <c r="G2233" s="30"/>
      <c r="H2233" s="136"/>
    </row>
    <row r="2234" spans="1:8">
      <c r="A2234" s="24"/>
      <c r="B2234" s="25"/>
      <c r="C2234" s="24"/>
      <c r="D2234" s="1" t="str">
        <f>IF(C2234="","",VLOOKUP(C2234,'Nomenclature des comptes'!$B$4:$C$646,2))</f>
        <v/>
      </c>
      <c r="E2234" s="73"/>
      <c r="F2234" s="30"/>
      <c r="G2234" s="30"/>
      <c r="H2234" s="136"/>
    </row>
    <row r="2235" spans="1:8">
      <c r="A2235" s="24"/>
      <c r="B2235" s="25"/>
      <c r="C2235" s="24"/>
      <c r="D2235" s="1" t="str">
        <f>IF(C2235="","",VLOOKUP(C2235,'Nomenclature des comptes'!$B$4:$C$646,2))</f>
        <v/>
      </c>
      <c r="E2235" s="73"/>
      <c r="F2235" s="30"/>
      <c r="G2235" s="30"/>
      <c r="H2235" s="136"/>
    </row>
    <row r="2236" spans="1:8">
      <c r="A2236" s="24"/>
      <c r="B2236" s="25"/>
      <c r="C2236" s="24"/>
      <c r="D2236" s="1" t="str">
        <f>IF(C2236="","",VLOOKUP(C2236,'Nomenclature des comptes'!$B$4:$C$646,2))</f>
        <v/>
      </c>
      <c r="E2236" s="73"/>
      <c r="F2236" s="30"/>
      <c r="G2236" s="30"/>
      <c r="H2236" s="136"/>
    </row>
    <row r="2237" spans="1:8">
      <c r="A2237" s="24"/>
      <c r="B2237" s="25"/>
      <c r="C2237" s="24"/>
      <c r="D2237" s="1" t="str">
        <f>IF(C2237="","",VLOOKUP(C2237,'Nomenclature des comptes'!$B$4:$C$646,2))</f>
        <v/>
      </c>
      <c r="E2237" s="73"/>
      <c r="F2237" s="30"/>
      <c r="G2237" s="30"/>
      <c r="H2237" s="136"/>
    </row>
    <row r="2238" spans="1:8">
      <c r="A2238" s="24"/>
      <c r="B2238" s="25"/>
      <c r="C2238" s="24"/>
      <c r="D2238" s="1" t="str">
        <f>IF(C2238="","",VLOOKUP(C2238,'Nomenclature des comptes'!$B$4:$C$646,2))</f>
        <v/>
      </c>
      <c r="E2238" s="73"/>
      <c r="F2238" s="30"/>
      <c r="G2238" s="30"/>
      <c r="H2238" s="136"/>
    </row>
    <row r="2239" spans="1:8">
      <c r="A2239" s="24"/>
      <c r="B2239" s="25"/>
      <c r="C2239" s="24"/>
      <c r="D2239" s="1" t="str">
        <f>IF(C2239="","",VLOOKUP(C2239,'Nomenclature des comptes'!$B$4:$C$646,2))</f>
        <v/>
      </c>
      <c r="E2239" s="73"/>
      <c r="F2239" s="30"/>
      <c r="G2239" s="30"/>
      <c r="H2239" s="136"/>
    </row>
    <row r="2240" spans="1:8">
      <c r="A2240" s="24"/>
      <c r="B2240" s="25"/>
      <c r="C2240" s="24"/>
      <c r="D2240" s="1" t="str">
        <f>IF(C2240="","",VLOOKUP(C2240,'Nomenclature des comptes'!$B$4:$C$646,2))</f>
        <v/>
      </c>
      <c r="E2240" s="73"/>
      <c r="F2240" s="30"/>
      <c r="G2240" s="30"/>
      <c r="H2240" s="136"/>
    </row>
    <row r="2241" spans="1:8">
      <c r="A2241" s="24"/>
      <c r="B2241" s="25"/>
      <c r="C2241" s="24"/>
      <c r="D2241" s="1" t="str">
        <f>IF(C2241="","",VLOOKUP(C2241,'Nomenclature des comptes'!$B$4:$C$646,2))</f>
        <v/>
      </c>
      <c r="E2241" s="73"/>
      <c r="F2241" s="30"/>
      <c r="G2241" s="30"/>
      <c r="H2241" s="136"/>
    </row>
    <row r="2242" spans="1:8">
      <c r="A2242" s="24"/>
      <c r="B2242" s="25"/>
      <c r="C2242" s="24"/>
      <c r="D2242" s="1" t="str">
        <f>IF(C2242="","",VLOOKUP(C2242,'Nomenclature des comptes'!$B$4:$C$646,2))</f>
        <v/>
      </c>
      <c r="E2242" s="73"/>
      <c r="F2242" s="30"/>
      <c r="G2242" s="30"/>
      <c r="H2242" s="136"/>
    </row>
    <row r="2243" spans="1:8">
      <c r="A2243" s="24"/>
      <c r="B2243" s="25"/>
      <c r="C2243" s="24"/>
      <c r="D2243" s="1" t="str">
        <f>IF(C2243="","",VLOOKUP(C2243,'Nomenclature des comptes'!$B$4:$C$646,2))</f>
        <v/>
      </c>
      <c r="E2243" s="73"/>
      <c r="F2243" s="30"/>
      <c r="G2243" s="30"/>
      <c r="H2243" s="136"/>
    </row>
    <row r="2244" spans="1:8">
      <c r="A2244" s="24"/>
      <c r="B2244" s="25"/>
      <c r="C2244" s="24"/>
      <c r="D2244" s="1" t="str">
        <f>IF(C2244="","",VLOOKUP(C2244,'Nomenclature des comptes'!$B$4:$C$646,2))</f>
        <v/>
      </c>
      <c r="E2244" s="73"/>
      <c r="F2244" s="30"/>
      <c r="G2244" s="30"/>
      <c r="H2244" s="136"/>
    </row>
    <row r="2245" spans="1:8">
      <c r="A2245" s="24"/>
      <c r="B2245" s="25"/>
      <c r="C2245" s="24"/>
      <c r="D2245" s="1" t="str">
        <f>IF(C2245="","",VLOOKUP(C2245,'Nomenclature des comptes'!$B$4:$C$646,2))</f>
        <v/>
      </c>
      <c r="E2245" s="73"/>
      <c r="F2245" s="30"/>
      <c r="G2245" s="30"/>
      <c r="H2245" s="136"/>
    </row>
    <row r="2246" spans="1:8">
      <c r="A2246" s="24"/>
      <c r="B2246" s="25"/>
      <c r="C2246" s="24"/>
      <c r="D2246" s="1" t="str">
        <f>IF(C2246="","",VLOOKUP(C2246,'Nomenclature des comptes'!$B$4:$C$646,2))</f>
        <v/>
      </c>
      <c r="E2246" s="73"/>
      <c r="F2246" s="30"/>
      <c r="G2246" s="30"/>
      <c r="H2246" s="136"/>
    </row>
    <row r="2247" spans="1:8">
      <c r="A2247" s="24"/>
      <c r="B2247" s="25"/>
      <c r="C2247" s="24"/>
      <c r="D2247" s="1" t="str">
        <f>IF(C2247="","",VLOOKUP(C2247,'Nomenclature des comptes'!$B$4:$C$646,2))</f>
        <v/>
      </c>
      <c r="E2247" s="73"/>
      <c r="F2247" s="30"/>
      <c r="G2247" s="30"/>
      <c r="H2247" s="136"/>
    </row>
    <row r="2248" spans="1:8">
      <c r="A2248" s="24"/>
      <c r="B2248" s="25"/>
      <c r="C2248" s="24"/>
      <c r="D2248" s="1" t="str">
        <f>IF(C2248="","",VLOOKUP(C2248,'Nomenclature des comptes'!$B$4:$C$646,2))</f>
        <v/>
      </c>
      <c r="E2248" s="73"/>
      <c r="F2248" s="30"/>
      <c r="G2248" s="30"/>
      <c r="H2248" s="136"/>
    </row>
    <row r="2249" spans="1:8">
      <c r="A2249" s="24"/>
      <c r="B2249" s="25"/>
      <c r="C2249" s="24"/>
      <c r="D2249" s="1" t="str">
        <f>IF(C2249="","",VLOOKUP(C2249,'Nomenclature des comptes'!$B$4:$C$646,2))</f>
        <v/>
      </c>
      <c r="E2249" s="73"/>
      <c r="F2249" s="30"/>
      <c r="G2249" s="30"/>
      <c r="H2249" s="136"/>
    </row>
    <row r="2250" spans="1:8">
      <c r="A2250" s="24"/>
      <c r="B2250" s="25"/>
      <c r="C2250" s="24"/>
      <c r="D2250" s="1" t="str">
        <f>IF(C2250="","",VLOOKUP(C2250,'Nomenclature des comptes'!$B$4:$C$646,2))</f>
        <v/>
      </c>
      <c r="E2250" s="73"/>
      <c r="F2250" s="30"/>
      <c r="G2250" s="30"/>
      <c r="H2250" s="136"/>
    </row>
    <row r="2251" spans="1:8">
      <c r="A2251" s="24"/>
      <c r="B2251" s="25"/>
      <c r="C2251" s="24"/>
      <c r="D2251" s="1" t="str">
        <f>IF(C2251="","",VLOOKUP(C2251,'Nomenclature des comptes'!$B$4:$C$646,2))</f>
        <v/>
      </c>
      <c r="E2251" s="73"/>
      <c r="F2251" s="30"/>
      <c r="G2251" s="30"/>
      <c r="H2251" s="136"/>
    </row>
    <row r="2252" spans="1:8">
      <c r="A2252" s="24"/>
      <c r="B2252" s="25"/>
      <c r="C2252" s="24"/>
      <c r="D2252" s="1" t="str">
        <f>IF(C2252="","",VLOOKUP(C2252,'Nomenclature des comptes'!$B$4:$C$646,2))</f>
        <v/>
      </c>
      <c r="E2252" s="73"/>
      <c r="F2252" s="30"/>
      <c r="G2252" s="30"/>
      <c r="H2252" s="136"/>
    </row>
    <row r="2253" spans="1:8">
      <c r="A2253" s="24"/>
      <c r="B2253" s="25"/>
      <c r="C2253" s="24"/>
      <c r="D2253" s="1" t="str">
        <f>IF(C2253="","",VLOOKUP(C2253,'Nomenclature des comptes'!$B$4:$C$646,2))</f>
        <v/>
      </c>
      <c r="E2253" s="73"/>
      <c r="F2253" s="30"/>
      <c r="G2253" s="30"/>
      <c r="H2253" s="136"/>
    </row>
    <row r="2254" spans="1:8">
      <c r="A2254" s="24"/>
      <c r="B2254" s="25"/>
      <c r="C2254" s="24"/>
      <c r="D2254" s="1" t="str">
        <f>IF(C2254="","",VLOOKUP(C2254,'Nomenclature des comptes'!$B$4:$C$646,2))</f>
        <v/>
      </c>
      <c r="E2254" s="73"/>
      <c r="F2254" s="30"/>
      <c r="G2254" s="30"/>
      <c r="H2254" s="136"/>
    </row>
    <row r="2255" spans="1:8">
      <c r="A2255" s="24"/>
      <c r="B2255" s="25"/>
      <c r="C2255" s="24"/>
      <c r="D2255" s="1" t="str">
        <f>IF(C2255="","",VLOOKUP(C2255,'Nomenclature des comptes'!$B$4:$C$646,2))</f>
        <v/>
      </c>
      <c r="E2255" s="73"/>
      <c r="F2255" s="30"/>
      <c r="G2255" s="30"/>
      <c r="H2255" s="136"/>
    </row>
    <row r="2256" spans="1:8">
      <c r="A2256" s="24"/>
      <c r="B2256" s="25"/>
      <c r="C2256" s="24"/>
      <c r="D2256" s="1" t="str">
        <f>IF(C2256="","",VLOOKUP(C2256,'Nomenclature des comptes'!$B$4:$C$646,2))</f>
        <v/>
      </c>
      <c r="E2256" s="73"/>
      <c r="F2256" s="30"/>
      <c r="G2256" s="30"/>
      <c r="H2256" s="136"/>
    </row>
    <row r="2257" spans="1:8">
      <c r="A2257" s="24"/>
      <c r="B2257" s="25"/>
      <c r="C2257" s="24"/>
      <c r="D2257" s="1" t="str">
        <f>IF(C2257="","",VLOOKUP(C2257,'Nomenclature des comptes'!$B$4:$C$646,2))</f>
        <v/>
      </c>
      <c r="E2257" s="73"/>
      <c r="F2257" s="30"/>
      <c r="G2257" s="30"/>
      <c r="H2257" s="136"/>
    </row>
    <row r="2258" spans="1:8">
      <c r="A2258" s="24"/>
      <c r="B2258" s="25"/>
      <c r="C2258" s="24"/>
      <c r="D2258" s="1" t="str">
        <f>IF(C2258="","",VLOOKUP(C2258,'Nomenclature des comptes'!$B$4:$C$646,2))</f>
        <v/>
      </c>
      <c r="E2258" s="73"/>
      <c r="F2258" s="30"/>
      <c r="G2258" s="30"/>
      <c r="H2258" s="136"/>
    </row>
    <row r="2259" spans="1:8">
      <c r="A2259" s="24"/>
      <c r="B2259" s="25"/>
      <c r="C2259" s="24"/>
      <c r="D2259" s="1" t="str">
        <f>IF(C2259="","",VLOOKUP(C2259,'Nomenclature des comptes'!$B$4:$C$646,2))</f>
        <v/>
      </c>
      <c r="E2259" s="73"/>
      <c r="F2259" s="30"/>
      <c r="G2259" s="30"/>
      <c r="H2259" s="136"/>
    </row>
    <row r="2260" spans="1:8">
      <c r="A2260" s="24"/>
      <c r="B2260" s="25"/>
      <c r="C2260" s="24"/>
      <c r="D2260" s="1" t="str">
        <f>IF(C2260="","",VLOOKUP(C2260,'Nomenclature des comptes'!$B$4:$C$646,2))</f>
        <v/>
      </c>
      <c r="E2260" s="73"/>
      <c r="F2260" s="30"/>
      <c r="G2260" s="30"/>
      <c r="H2260" s="136"/>
    </row>
    <row r="2261" spans="1:8">
      <c r="A2261" s="24"/>
      <c r="B2261" s="25"/>
      <c r="C2261" s="24"/>
      <c r="D2261" s="1" t="str">
        <f>IF(C2261="","",VLOOKUP(C2261,'Nomenclature des comptes'!$B$4:$C$646,2))</f>
        <v/>
      </c>
      <c r="E2261" s="73"/>
      <c r="F2261" s="30"/>
      <c r="G2261" s="30"/>
      <c r="H2261" s="136"/>
    </row>
    <row r="2262" spans="1:8">
      <c r="A2262" s="24"/>
      <c r="B2262" s="25"/>
      <c r="C2262" s="24"/>
      <c r="D2262" s="1" t="str">
        <f>IF(C2262="","",VLOOKUP(C2262,'Nomenclature des comptes'!$B$4:$C$646,2))</f>
        <v/>
      </c>
      <c r="E2262" s="73"/>
      <c r="F2262" s="30"/>
      <c r="G2262" s="30"/>
      <c r="H2262" s="136"/>
    </row>
    <row r="2263" spans="1:8">
      <c r="A2263" s="24"/>
      <c r="B2263" s="25"/>
      <c r="C2263" s="24"/>
      <c r="D2263" s="1" t="str">
        <f>IF(C2263="","",VLOOKUP(C2263,'Nomenclature des comptes'!$B$4:$C$646,2))</f>
        <v/>
      </c>
      <c r="E2263" s="73"/>
      <c r="F2263" s="30"/>
      <c r="G2263" s="30"/>
      <c r="H2263" s="136"/>
    </row>
    <row r="2264" spans="1:8">
      <c r="A2264" s="24"/>
      <c r="B2264" s="25"/>
      <c r="C2264" s="24"/>
      <c r="D2264" s="1" t="str">
        <f>IF(C2264="","",VLOOKUP(C2264,'Nomenclature des comptes'!$B$4:$C$646,2))</f>
        <v/>
      </c>
      <c r="E2264" s="73"/>
      <c r="F2264" s="30"/>
      <c r="G2264" s="30"/>
      <c r="H2264" s="136"/>
    </row>
    <row r="2265" spans="1:8">
      <c r="A2265" s="24"/>
      <c r="B2265" s="25"/>
      <c r="C2265" s="24"/>
      <c r="D2265" s="1" t="str">
        <f>IF(C2265="","",VLOOKUP(C2265,'Nomenclature des comptes'!$B$4:$C$646,2))</f>
        <v/>
      </c>
      <c r="E2265" s="73"/>
      <c r="F2265" s="30"/>
      <c r="G2265" s="30"/>
      <c r="H2265" s="136"/>
    </row>
    <row r="2266" spans="1:8">
      <c r="A2266" s="24"/>
      <c r="B2266" s="25"/>
      <c r="C2266" s="24"/>
      <c r="D2266" s="1" t="str">
        <f>IF(C2266="","",VLOOKUP(C2266,'Nomenclature des comptes'!$B$4:$C$646,2))</f>
        <v/>
      </c>
      <c r="E2266" s="73"/>
      <c r="F2266" s="30"/>
      <c r="G2266" s="30"/>
      <c r="H2266" s="136"/>
    </row>
    <row r="2267" spans="1:8">
      <c r="A2267" s="24"/>
      <c r="B2267" s="25"/>
      <c r="C2267" s="24"/>
      <c r="D2267" s="1" t="str">
        <f>IF(C2267="","",VLOOKUP(C2267,'Nomenclature des comptes'!$B$4:$C$646,2))</f>
        <v/>
      </c>
      <c r="E2267" s="73"/>
      <c r="F2267" s="30"/>
      <c r="G2267" s="30"/>
      <c r="H2267" s="136"/>
    </row>
    <row r="2268" spans="1:8">
      <c r="A2268" s="24"/>
      <c r="B2268" s="25"/>
      <c r="C2268" s="24"/>
      <c r="D2268" s="1" t="str">
        <f>IF(C2268="","",VLOOKUP(C2268,'Nomenclature des comptes'!$B$4:$C$646,2))</f>
        <v/>
      </c>
      <c r="E2268" s="73"/>
      <c r="F2268" s="30"/>
      <c r="G2268" s="30"/>
      <c r="H2268" s="136"/>
    </row>
    <row r="2269" spans="1:8">
      <c r="A2269" s="24"/>
      <c r="B2269" s="25"/>
      <c r="C2269" s="24"/>
      <c r="D2269" s="1" t="str">
        <f>IF(C2269="","",VLOOKUP(C2269,'Nomenclature des comptes'!$B$4:$C$646,2))</f>
        <v/>
      </c>
      <c r="E2269" s="73"/>
      <c r="F2269" s="30"/>
      <c r="G2269" s="30"/>
      <c r="H2269" s="136"/>
    </row>
    <row r="2270" spans="1:8">
      <c r="A2270" s="24"/>
      <c r="B2270" s="25"/>
      <c r="C2270" s="24"/>
      <c r="D2270" s="1" t="str">
        <f>IF(C2270="","",VLOOKUP(C2270,'Nomenclature des comptes'!$B$4:$C$646,2))</f>
        <v/>
      </c>
      <c r="E2270" s="73"/>
      <c r="F2270" s="30"/>
      <c r="G2270" s="30"/>
      <c r="H2270" s="136"/>
    </row>
    <row r="2271" spans="1:8">
      <c r="A2271" s="24"/>
      <c r="B2271" s="25"/>
      <c r="C2271" s="24"/>
      <c r="D2271" s="1" t="str">
        <f>IF(C2271="","",VLOOKUP(C2271,'Nomenclature des comptes'!$B$4:$C$646,2))</f>
        <v/>
      </c>
      <c r="E2271" s="73"/>
      <c r="F2271" s="30"/>
      <c r="G2271" s="30"/>
      <c r="H2271" s="136"/>
    </row>
    <row r="2272" spans="1:8">
      <c r="A2272" s="24"/>
      <c r="B2272" s="25"/>
      <c r="C2272" s="24"/>
      <c r="D2272" s="1" t="str">
        <f>IF(C2272="","",VLOOKUP(C2272,'Nomenclature des comptes'!$B$4:$C$646,2))</f>
        <v/>
      </c>
      <c r="E2272" s="73"/>
      <c r="F2272" s="30"/>
      <c r="G2272" s="30"/>
      <c r="H2272" s="136"/>
    </row>
    <row r="2273" spans="1:8">
      <c r="A2273" s="24"/>
      <c r="B2273" s="25"/>
      <c r="C2273" s="24"/>
      <c r="D2273" s="1" t="str">
        <f>IF(C2273="","",VLOOKUP(C2273,'Nomenclature des comptes'!$B$4:$C$646,2))</f>
        <v/>
      </c>
      <c r="E2273" s="73"/>
      <c r="F2273" s="30"/>
      <c r="G2273" s="30"/>
      <c r="H2273" s="136"/>
    </row>
    <row r="2274" spans="1:8">
      <c r="A2274" s="24"/>
      <c r="B2274" s="25"/>
      <c r="C2274" s="24"/>
      <c r="D2274" s="1" t="str">
        <f>IF(C2274="","",VLOOKUP(C2274,'Nomenclature des comptes'!$B$4:$C$646,2))</f>
        <v/>
      </c>
      <c r="E2274" s="73"/>
      <c r="F2274" s="30"/>
      <c r="G2274" s="30"/>
      <c r="H2274" s="136"/>
    </row>
    <row r="2275" spans="1:8">
      <c r="A2275" s="24"/>
      <c r="B2275" s="25"/>
      <c r="C2275" s="24"/>
      <c r="D2275" s="1" t="str">
        <f>IF(C2275="","",VLOOKUP(C2275,'Nomenclature des comptes'!$B$4:$C$646,2))</f>
        <v/>
      </c>
      <c r="E2275" s="73"/>
      <c r="F2275" s="30"/>
      <c r="G2275" s="30"/>
      <c r="H2275" s="136"/>
    </row>
    <row r="2276" spans="1:8">
      <c r="A2276" s="24"/>
      <c r="B2276" s="25"/>
      <c r="C2276" s="24"/>
      <c r="D2276" s="1" t="str">
        <f>IF(C2276="","",VLOOKUP(C2276,'Nomenclature des comptes'!$B$4:$C$646,2))</f>
        <v/>
      </c>
      <c r="E2276" s="73"/>
      <c r="F2276" s="30"/>
      <c r="G2276" s="30"/>
      <c r="H2276" s="136"/>
    </row>
    <row r="2277" spans="1:8">
      <c r="A2277" s="24"/>
      <c r="B2277" s="25"/>
      <c r="C2277" s="24"/>
      <c r="D2277" s="1" t="str">
        <f>IF(C2277="","",VLOOKUP(C2277,'Nomenclature des comptes'!$B$4:$C$646,2))</f>
        <v/>
      </c>
      <c r="E2277" s="73"/>
      <c r="F2277" s="30"/>
      <c r="G2277" s="30"/>
      <c r="H2277" s="136"/>
    </row>
    <row r="2278" spans="1:8">
      <c r="A2278" s="24"/>
      <c r="B2278" s="25"/>
      <c r="C2278" s="24"/>
      <c r="D2278" s="1" t="str">
        <f>IF(C2278="","",VLOOKUP(C2278,'Nomenclature des comptes'!$B$4:$C$646,2))</f>
        <v/>
      </c>
      <c r="E2278" s="73"/>
      <c r="F2278" s="30"/>
      <c r="G2278" s="30"/>
      <c r="H2278" s="136"/>
    </row>
    <row r="2279" spans="1:8">
      <c r="A2279" s="24"/>
      <c r="B2279" s="25"/>
      <c r="C2279" s="24"/>
      <c r="D2279" s="1" t="str">
        <f>IF(C2279="","",VLOOKUP(C2279,'Nomenclature des comptes'!$B$4:$C$646,2))</f>
        <v/>
      </c>
      <c r="E2279" s="73"/>
      <c r="F2279" s="30"/>
      <c r="G2279" s="30"/>
      <c r="H2279" s="136"/>
    </row>
    <row r="2280" spans="1:8">
      <c r="A2280" s="24"/>
      <c r="B2280" s="25"/>
      <c r="C2280" s="24"/>
      <c r="D2280" s="1" t="str">
        <f>IF(C2280="","",VLOOKUP(C2280,'Nomenclature des comptes'!$B$4:$C$646,2))</f>
        <v/>
      </c>
      <c r="E2280" s="73"/>
      <c r="F2280" s="30"/>
      <c r="G2280" s="30"/>
      <c r="H2280" s="136"/>
    </row>
    <row r="2281" spans="1:8">
      <c r="A2281" s="24"/>
      <c r="B2281" s="25"/>
      <c r="C2281" s="24"/>
      <c r="D2281" s="1" t="str">
        <f>IF(C2281="","",VLOOKUP(C2281,'Nomenclature des comptes'!$B$4:$C$646,2))</f>
        <v/>
      </c>
      <c r="E2281" s="73"/>
      <c r="F2281" s="30"/>
      <c r="G2281" s="30"/>
      <c r="H2281" s="136"/>
    </row>
    <row r="2282" spans="1:8">
      <c r="A2282" s="24"/>
      <c r="B2282" s="25"/>
      <c r="C2282" s="24"/>
      <c r="D2282" s="1" t="str">
        <f>IF(C2282="","",VLOOKUP(C2282,'Nomenclature des comptes'!$B$4:$C$646,2))</f>
        <v/>
      </c>
      <c r="E2282" s="73"/>
      <c r="F2282" s="30"/>
      <c r="G2282" s="30"/>
      <c r="H2282" s="136"/>
    </row>
    <row r="2283" spans="1:8">
      <c r="A2283" s="24"/>
      <c r="B2283" s="25"/>
      <c r="C2283" s="24"/>
      <c r="D2283" s="1" t="str">
        <f>IF(C2283="","",VLOOKUP(C2283,'Nomenclature des comptes'!$B$4:$C$646,2))</f>
        <v/>
      </c>
      <c r="E2283" s="73"/>
      <c r="F2283" s="30"/>
      <c r="G2283" s="30"/>
      <c r="H2283" s="136"/>
    </row>
    <row r="2284" spans="1:8">
      <c r="A2284" s="24"/>
      <c r="B2284" s="25"/>
      <c r="C2284" s="24"/>
      <c r="D2284" s="1" t="str">
        <f>IF(C2284="","",VLOOKUP(C2284,'Nomenclature des comptes'!$B$4:$C$646,2))</f>
        <v/>
      </c>
      <c r="E2284" s="73"/>
      <c r="F2284" s="30"/>
      <c r="G2284" s="30"/>
      <c r="H2284" s="136"/>
    </row>
    <row r="2285" spans="1:8">
      <c r="A2285" s="24"/>
      <c r="B2285" s="25"/>
      <c r="C2285" s="24"/>
      <c r="D2285" s="1" t="str">
        <f>IF(C2285="","",VLOOKUP(C2285,'Nomenclature des comptes'!$B$4:$C$646,2))</f>
        <v/>
      </c>
      <c r="E2285" s="73"/>
      <c r="F2285" s="30"/>
      <c r="G2285" s="30"/>
      <c r="H2285" s="136"/>
    </row>
    <row r="2286" spans="1:8">
      <c r="A2286" s="24"/>
      <c r="B2286" s="25"/>
      <c r="C2286" s="24"/>
      <c r="D2286" s="1" t="str">
        <f>IF(C2286="","",VLOOKUP(C2286,'Nomenclature des comptes'!$B$4:$C$646,2))</f>
        <v/>
      </c>
      <c r="E2286" s="73"/>
      <c r="F2286" s="30"/>
      <c r="G2286" s="30"/>
      <c r="H2286" s="136"/>
    </row>
    <row r="2287" spans="1:8">
      <c r="A2287" s="24"/>
      <c r="B2287" s="25"/>
      <c r="C2287" s="24"/>
      <c r="D2287" s="1" t="str">
        <f>IF(C2287="","",VLOOKUP(C2287,'Nomenclature des comptes'!$B$4:$C$646,2))</f>
        <v/>
      </c>
      <c r="E2287" s="73"/>
      <c r="F2287" s="30"/>
      <c r="G2287" s="30"/>
      <c r="H2287" s="136"/>
    </row>
    <row r="2288" spans="1:8">
      <c r="A2288" s="24"/>
      <c r="B2288" s="25"/>
      <c r="C2288" s="24"/>
      <c r="D2288" s="1" t="str">
        <f>IF(C2288="","",VLOOKUP(C2288,'Nomenclature des comptes'!$B$4:$C$646,2))</f>
        <v/>
      </c>
      <c r="E2288" s="73"/>
      <c r="F2288" s="30"/>
      <c r="G2288" s="30"/>
      <c r="H2288" s="136"/>
    </row>
    <row r="2289" spans="1:8">
      <c r="A2289" s="24"/>
      <c r="B2289" s="25"/>
      <c r="C2289" s="24"/>
      <c r="D2289" s="1" t="str">
        <f>IF(C2289="","",VLOOKUP(C2289,'Nomenclature des comptes'!$B$4:$C$646,2))</f>
        <v/>
      </c>
      <c r="E2289" s="73"/>
      <c r="F2289" s="30"/>
      <c r="G2289" s="30"/>
      <c r="H2289" s="136"/>
    </row>
    <row r="2290" spans="1:8">
      <c r="A2290" s="24"/>
      <c r="B2290" s="25"/>
      <c r="C2290" s="24"/>
      <c r="D2290" s="1" t="str">
        <f>IF(C2290="","",VLOOKUP(C2290,'Nomenclature des comptes'!$B$4:$C$646,2))</f>
        <v/>
      </c>
      <c r="E2290" s="73"/>
      <c r="F2290" s="30"/>
      <c r="G2290" s="30"/>
      <c r="H2290" s="136"/>
    </row>
    <row r="2291" spans="1:8">
      <c r="A2291" s="24"/>
      <c r="B2291" s="25"/>
      <c r="C2291" s="24"/>
      <c r="D2291" s="1" t="str">
        <f>IF(C2291="","",VLOOKUP(C2291,'Nomenclature des comptes'!$B$4:$C$646,2))</f>
        <v/>
      </c>
      <c r="E2291" s="73"/>
      <c r="F2291" s="30"/>
      <c r="G2291" s="30"/>
      <c r="H2291" s="136"/>
    </row>
    <row r="2292" spans="1:8">
      <c r="A2292" s="24"/>
      <c r="B2292" s="25"/>
      <c r="C2292" s="24"/>
      <c r="D2292" s="1" t="str">
        <f>IF(C2292="","",VLOOKUP(C2292,'Nomenclature des comptes'!$B$4:$C$646,2))</f>
        <v/>
      </c>
      <c r="E2292" s="73"/>
      <c r="F2292" s="30"/>
      <c r="G2292" s="30"/>
      <c r="H2292" s="136"/>
    </row>
    <row r="2293" spans="1:8">
      <c r="A2293" s="24"/>
      <c r="B2293" s="25"/>
      <c r="C2293" s="24"/>
      <c r="D2293" s="1" t="str">
        <f>IF(C2293="","",VLOOKUP(C2293,'Nomenclature des comptes'!$B$4:$C$646,2))</f>
        <v/>
      </c>
      <c r="E2293" s="73"/>
      <c r="F2293" s="30"/>
      <c r="G2293" s="30"/>
      <c r="H2293" s="136"/>
    </row>
    <row r="2294" spans="1:8">
      <c r="A2294" s="24"/>
      <c r="B2294" s="25"/>
      <c r="C2294" s="24"/>
      <c r="D2294" s="1" t="str">
        <f>IF(C2294="","",VLOOKUP(C2294,'Nomenclature des comptes'!$B$4:$C$646,2))</f>
        <v/>
      </c>
      <c r="E2294" s="73"/>
      <c r="F2294" s="30"/>
      <c r="G2294" s="30"/>
      <c r="H2294" s="136"/>
    </row>
    <row r="2295" spans="1:8">
      <c r="A2295" s="24"/>
      <c r="B2295" s="25"/>
      <c r="C2295" s="24"/>
      <c r="D2295" s="1" t="str">
        <f>IF(C2295="","",VLOOKUP(C2295,'Nomenclature des comptes'!$B$4:$C$646,2))</f>
        <v/>
      </c>
      <c r="E2295" s="73"/>
      <c r="F2295" s="30"/>
      <c r="G2295" s="30"/>
      <c r="H2295" s="136"/>
    </row>
    <row r="2296" spans="1:8">
      <c r="A2296" s="24"/>
      <c r="B2296" s="25"/>
      <c r="C2296" s="24"/>
      <c r="D2296" s="1" t="str">
        <f>IF(C2296="","",VLOOKUP(C2296,'Nomenclature des comptes'!$B$4:$C$646,2))</f>
        <v/>
      </c>
      <c r="E2296" s="73"/>
      <c r="F2296" s="30"/>
      <c r="G2296" s="30"/>
      <c r="H2296" s="136"/>
    </row>
    <row r="2297" spans="1:8">
      <c r="A2297" s="24"/>
      <c r="B2297" s="25"/>
      <c r="C2297" s="24"/>
      <c r="D2297" s="1" t="str">
        <f>IF(C2297="","",VLOOKUP(C2297,'Nomenclature des comptes'!$B$4:$C$646,2))</f>
        <v/>
      </c>
      <c r="E2297" s="73"/>
      <c r="F2297" s="30"/>
      <c r="G2297" s="30"/>
      <c r="H2297" s="136"/>
    </row>
    <row r="2298" spans="1:8">
      <c r="A2298" s="24"/>
      <c r="B2298" s="25"/>
      <c r="C2298" s="24"/>
      <c r="D2298" s="1" t="str">
        <f>IF(C2298="","",VLOOKUP(C2298,'Nomenclature des comptes'!$B$4:$C$646,2))</f>
        <v/>
      </c>
      <c r="E2298" s="73"/>
      <c r="F2298" s="30"/>
      <c r="G2298" s="30"/>
      <c r="H2298" s="136"/>
    </row>
    <row r="2299" spans="1:8">
      <c r="A2299" s="24"/>
      <c r="B2299" s="25"/>
      <c r="C2299" s="24"/>
      <c r="D2299" s="1" t="str">
        <f>IF(C2299="","",VLOOKUP(C2299,'Nomenclature des comptes'!$B$4:$C$646,2))</f>
        <v/>
      </c>
      <c r="E2299" s="73"/>
      <c r="F2299" s="30"/>
      <c r="G2299" s="30"/>
      <c r="H2299" s="136"/>
    </row>
    <row r="2300" spans="1:8">
      <c r="A2300" s="24"/>
      <c r="B2300" s="25"/>
      <c r="C2300" s="24"/>
      <c r="D2300" s="1" t="str">
        <f>IF(C2300="","",VLOOKUP(C2300,'Nomenclature des comptes'!$B$4:$C$646,2))</f>
        <v/>
      </c>
      <c r="E2300" s="73"/>
      <c r="F2300" s="30"/>
      <c r="G2300" s="30"/>
      <c r="H2300" s="136"/>
    </row>
    <row r="2301" spans="1:8">
      <c r="A2301" s="24"/>
      <c r="B2301" s="25"/>
      <c r="C2301" s="24"/>
      <c r="D2301" s="1" t="str">
        <f>IF(C2301="","",VLOOKUP(C2301,'Nomenclature des comptes'!$B$4:$C$646,2))</f>
        <v/>
      </c>
      <c r="E2301" s="73"/>
      <c r="F2301" s="30"/>
      <c r="G2301" s="30"/>
      <c r="H2301" s="136"/>
    </row>
    <row r="2302" spans="1:8">
      <c r="A2302" s="24"/>
      <c r="B2302" s="25"/>
      <c r="C2302" s="24"/>
      <c r="D2302" s="1" t="str">
        <f>IF(C2302="","",VLOOKUP(C2302,'Nomenclature des comptes'!$B$4:$C$646,2))</f>
        <v/>
      </c>
      <c r="E2302" s="73"/>
      <c r="F2302" s="30"/>
      <c r="G2302" s="30"/>
      <c r="H2302" s="136"/>
    </row>
    <row r="2303" spans="1:8">
      <c r="A2303" s="24"/>
      <c r="B2303" s="25"/>
      <c r="C2303" s="24"/>
      <c r="D2303" s="1" t="str">
        <f>IF(C2303="","",VLOOKUP(C2303,'Nomenclature des comptes'!$B$4:$C$646,2))</f>
        <v/>
      </c>
      <c r="E2303" s="73"/>
      <c r="F2303" s="30"/>
      <c r="G2303" s="30"/>
      <c r="H2303" s="136"/>
    </row>
    <row r="2304" spans="1:8">
      <c r="A2304" s="24"/>
      <c r="B2304" s="25"/>
      <c r="C2304" s="24"/>
      <c r="D2304" s="1" t="str">
        <f>IF(C2304="","",VLOOKUP(C2304,'Nomenclature des comptes'!$B$4:$C$646,2))</f>
        <v/>
      </c>
      <c r="E2304" s="73"/>
      <c r="F2304" s="30"/>
      <c r="G2304" s="30"/>
      <c r="H2304" s="136"/>
    </row>
    <row r="2305" spans="1:8">
      <c r="A2305" s="24"/>
      <c r="B2305" s="25"/>
      <c r="C2305" s="24"/>
      <c r="D2305" s="1" t="str">
        <f>IF(C2305="","",VLOOKUP(C2305,'Nomenclature des comptes'!$B$4:$C$646,2))</f>
        <v/>
      </c>
      <c r="E2305" s="73"/>
      <c r="F2305" s="30"/>
      <c r="G2305" s="30"/>
      <c r="H2305" s="136"/>
    </row>
    <row r="2306" spans="1:8">
      <c r="A2306" s="24"/>
      <c r="B2306" s="25"/>
      <c r="C2306" s="24"/>
      <c r="D2306" s="1" t="str">
        <f>IF(C2306="","",VLOOKUP(C2306,'Nomenclature des comptes'!$B$4:$C$646,2))</f>
        <v/>
      </c>
      <c r="E2306" s="73"/>
      <c r="F2306" s="30"/>
      <c r="G2306" s="30"/>
      <c r="H2306" s="136"/>
    </row>
    <row r="2307" spans="1:8">
      <c r="A2307" s="24"/>
      <c r="B2307" s="25"/>
      <c r="C2307" s="24"/>
      <c r="D2307" s="1" t="str">
        <f>IF(C2307="","",VLOOKUP(C2307,'Nomenclature des comptes'!$B$4:$C$646,2))</f>
        <v/>
      </c>
      <c r="E2307" s="73"/>
      <c r="F2307" s="30"/>
      <c r="G2307" s="30"/>
      <c r="H2307" s="136"/>
    </row>
    <row r="2308" spans="1:8">
      <c r="A2308" s="24"/>
      <c r="B2308" s="25"/>
      <c r="C2308" s="24"/>
      <c r="D2308" s="1" t="str">
        <f>IF(C2308="","",VLOOKUP(C2308,'Nomenclature des comptes'!$B$4:$C$646,2))</f>
        <v/>
      </c>
      <c r="E2308" s="73"/>
      <c r="F2308" s="30"/>
      <c r="G2308" s="30"/>
      <c r="H2308" s="136"/>
    </row>
    <row r="2309" spans="1:8">
      <c r="A2309" s="24"/>
      <c r="B2309" s="25"/>
      <c r="C2309" s="24"/>
      <c r="D2309" s="1" t="str">
        <f>IF(C2309="","",VLOOKUP(C2309,'Nomenclature des comptes'!$B$4:$C$646,2))</f>
        <v/>
      </c>
      <c r="E2309" s="73"/>
      <c r="F2309" s="30"/>
      <c r="G2309" s="30"/>
      <c r="H2309" s="136"/>
    </row>
    <row r="2310" spans="1:8">
      <c r="A2310" s="24"/>
      <c r="B2310" s="25"/>
      <c r="C2310" s="24"/>
      <c r="D2310" s="1" t="str">
        <f>IF(C2310="","",VLOOKUP(C2310,'Nomenclature des comptes'!$B$4:$C$646,2))</f>
        <v/>
      </c>
      <c r="E2310" s="73"/>
      <c r="F2310" s="30"/>
      <c r="G2310" s="30"/>
      <c r="H2310" s="136"/>
    </row>
    <row r="2311" spans="1:8">
      <c r="A2311" s="24"/>
      <c r="B2311" s="25"/>
      <c r="C2311" s="24"/>
      <c r="D2311" s="1" t="str">
        <f>IF(C2311="","",VLOOKUP(C2311,'Nomenclature des comptes'!$B$4:$C$646,2))</f>
        <v/>
      </c>
      <c r="E2311" s="73"/>
      <c r="F2311" s="30"/>
      <c r="G2311" s="30"/>
      <c r="H2311" s="136"/>
    </row>
    <row r="2312" spans="1:8">
      <c r="A2312" s="24"/>
      <c r="B2312" s="25"/>
      <c r="C2312" s="24"/>
      <c r="D2312" s="1" t="str">
        <f>IF(C2312="","",VLOOKUP(C2312,'Nomenclature des comptes'!$B$4:$C$646,2))</f>
        <v/>
      </c>
      <c r="E2312" s="73"/>
      <c r="F2312" s="30"/>
      <c r="G2312" s="30"/>
      <c r="H2312" s="136"/>
    </row>
    <row r="2313" spans="1:8">
      <c r="A2313" s="24"/>
      <c r="B2313" s="25"/>
      <c r="C2313" s="24"/>
      <c r="D2313" s="1" t="str">
        <f>IF(C2313="","",VLOOKUP(C2313,'Nomenclature des comptes'!$B$4:$C$646,2))</f>
        <v/>
      </c>
      <c r="E2313" s="73"/>
      <c r="F2313" s="30"/>
      <c r="G2313" s="30"/>
      <c r="H2313" s="136"/>
    </row>
    <row r="2314" spans="1:8">
      <c r="A2314" s="24"/>
      <c r="B2314" s="25"/>
      <c r="C2314" s="24"/>
      <c r="D2314" s="1" t="str">
        <f>IF(C2314="","",VLOOKUP(C2314,'Nomenclature des comptes'!$B$4:$C$646,2))</f>
        <v/>
      </c>
      <c r="E2314" s="73"/>
      <c r="F2314" s="30"/>
      <c r="G2314" s="30"/>
      <c r="H2314" s="136"/>
    </row>
    <row r="2315" spans="1:8">
      <c r="A2315" s="24"/>
      <c r="B2315" s="25"/>
      <c r="C2315" s="24"/>
      <c r="D2315" s="1" t="str">
        <f>IF(C2315="","",VLOOKUP(C2315,'Nomenclature des comptes'!$B$4:$C$646,2))</f>
        <v/>
      </c>
      <c r="E2315" s="73"/>
      <c r="F2315" s="30"/>
      <c r="G2315" s="30"/>
      <c r="H2315" s="136"/>
    </row>
    <row r="2316" spans="1:8">
      <c r="A2316" s="24"/>
      <c r="B2316" s="25"/>
      <c r="C2316" s="24"/>
      <c r="D2316" s="1" t="str">
        <f>IF(C2316="","",VLOOKUP(C2316,'Nomenclature des comptes'!$B$4:$C$646,2))</f>
        <v/>
      </c>
      <c r="E2316" s="73"/>
      <c r="F2316" s="30"/>
      <c r="G2316" s="30"/>
      <c r="H2316" s="136"/>
    </row>
    <row r="2317" spans="1:8">
      <c r="A2317" s="24"/>
      <c r="B2317" s="25"/>
      <c r="C2317" s="24"/>
      <c r="D2317" s="1" t="str">
        <f>IF(C2317="","",VLOOKUP(C2317,'Nomenclature des comptes'!$B$4:$C$646,2))</f>
        <v/>
      </c>
      <c r="E2317" s="73"/>
      <c r="F2317" s="30"/>
      <c r="G2317" s="30"/>
      <c r="H2317" s="136"/>
    </row>
    <row r="2318" spans="1:8">
      <c r="A2318" s="24"/>
      <c r="B2318" s="25"/>
      <c r="C2318" s="24"/>
      <c r="D2318" s="1" t="str">
        <f>IF(C2318="","",VLOOKUP(C2318,'Nomenclature des comptes'!$B$4:$C$646,2))</f>
        <v/>
      </c>
      <c r="E2318" s="73"/>
      <c r="F2318" s="30"/>
      <c r="G2318" s="30"/>
      <c r="H2318" s="136"/>
    </row>
    <row r="2319" spans="1:8">
      <c r="A2319" s="24"/>
      <c r="B2319" s="25"/>
      <c r="C2319" s="24"/>
      <c r="D2319" s="1" t="str">
        <f>IF(C2319="","",VLOOKUP(C2319,'Nomenclature des comptes'!$B$4:$C$646,2))</f>
        <v/>
      </c>
      <c r="E2319" s="73"/>
      <c r="F2319" s="30"/>
      <c r="G2319" s="30"/>
      <c r="H2319" s="136"/>
    </row>
    <row r="2320" spans="1:8">
      <c r="A2320" s="24"/>
      <c r="B2320" s="25"/>
      <c r="C2320" s="24"/>
      <c r="D2320" s="1" t="str">
        <f>IF(C2320="","",VLOOKUP(C2320,'Nomenclature des comptes'!$B$4:$C$646,2))</f>
        <v/>
      </c>
      <c r="E2320" s="73"/>
      <c r="F2320" s="30"/>
      <c r="G2320" s="30"/>
      <c r="H2320" s="136"/>
    </row>
    <row r="2321" spans="1:8">
      <c r="A2321" s="24"/>
      <c r="B2321" s="25"/>
      <c r="C2321" s="24"/>
      <c r="D2321" s="1" t="str">
        <f>IF(C2321="","",VLOOKUP(C2321,'Nomenclature des comptes'!$B$4:$C$646,2))</f>
        <v/>
      </c>
      <c r="E2321" s="73"/>
      <c r="F2321" s="30"/>
      <c r="G2321" s="30"/>
      <c r="H2321" s="136"/>
    </row>
    <row r="2322" spans="1:8">
      <c r="A2322" s="24"/>
      <c r="B2322" s="25"/>
      <c r="C2322" s="24"/>
      <c r="D2322" s="1" t="str">
        <f>IF(C2322="","",VLOOKUP(C2322,'Nomenclature des comptes'!$B$4:$C$646,2))</f>
        <v/>
      </c>
      <c r="E2322" s="73"/>
      <c r="F2322" s="30"/>
      <c r="G2322" s="30"/>
      <c r="H2322" s="136"/>
    </row>
    <row r="2323" spans="1:8">
      <c r="A2323" s="24"/>
      <c r="B2323" s="25"/>
      <c r="C2323" s="24"/>
      <c r="D2323" s="1" t="str">
        <f>IF(C2323="","",VLOOKUP(C2323,'Nomenclature des comptes'!$B$4:$C$646,2))</f>
        <v/>
      </c>
      <c r="E2323" s="73"/>
      <c r="F2323" s="30"/>
      <c r="G2323" s="30"/>
      <c r="H2323" s="136"/>
    </row>
    <row r="2324" spans="1:8">
      <c r="A2324" s="24"/>
      <c r="B2324" s="25"/>
      <c r="C2324" s="24"/>
      <c r="D2324" s="1" t="str">
        <f>IF(C2324="","",VLOOKUP(C2324,'Nomenclature des comptes'!$B$4:$C$646,2))</f>
        <v/>
      </c>
      <c r="E2324" s="73"/>
      <c r="F2324" s="30"/>
      <c r="G2324" s="30"/>
      <c r="H2324" s="136"/>
    </row>
    <row r="2325" spans="1:8">
      <c r="A2325" s="24"/>
      <c r="B2325" s="25"/>
      <c r="C2325" s="24"/>
      <c r="D2325" s="1" t="str">
        <f>IF(C2325="","",VLOOKUP(C2325,'Nomenclature des comptes'!$B$4:$C$646,2))</f>
        <v/>
      </c>
      <c r="E2325" s="73"/>
      <c r="F2325" s="30"/>
      <c r="G2325" s="30"/>
      <c r="H2325" s="136"/>
    </row>
    <row r="2326" spans="1:8">
      <c r="A2326" s="24"/>
      <c r="B2326" s="25"/>
      <c r="C2326" s="24"/>
      <c r="D2326" s="1" t="str">
        <f>IF(C2326="","",VLOOKUP(C2326,'Nomenclature des comptes'!$B$4:$C$646,2))</f>
        <v/>
      </c>
      <c r="E2326" s="73"/>
      <c r="F2326" s="30"/>
      <c r="G2326" s="30"/>
      <c r="H2326" s="136"/>
    </row>
    <row r="2327" spans="1:8">
      <c r="A2327" s="24"/>
      <c r="B2327" s="25"/>
      <c r="C2327" s="24"/>
      <c r="D2327" s="1" t="str">
        <f>IF(C2327="","",VLOOKUP(C2327,'Nomenclature des comptes'!$B$4:$C$646,2))</f>
        <v/>
      </c>
      <c r="E2327" s="73"/>
      <c r="F2327" s="30"/>
      <c r="G2327" s="30"/>
      <c r="H2327" s="136"/>
    </row>
    <row r="2328" spans="1:8">
      <c r="A2328" s="24"/>
      <c r="B2328" s="25"/>
      <c r="C2328" s="24"/>
      <c r="D2328" s="1" t="str">
        <f>IF(C2328="","",VLOOKUP(C2328,'Nomenclature des comptes'!$B$4:$C$646,2))</f>
        <v/>
      </c>
      <c r="E2328" s="73"/>
      <c r="F2328" s="30"/>
      <c r="G2328" s="30"/>
      <c r="H2328" s="136"/>
    </row>
    <row r="2329" spans="1:8">
      <c r="A2329" s="24"/>
      <c r="B2329" s="25"/>
      <c r="C2329" s="24"/>
      <c r="D2329" s="1" t="str">
        <f>IF(C2329="","",VLOOKUP(C2329,'Nomenclature des comptes'!$B$4:$C$646,2))</f>
        <v/>
      </c>
      <c r="E2329" s="73"/>
      <c r="F2329" s="30"/>
      <c r="G2329" s="30"/>
      <c r="H2329" s="136"/>
    </row>
    <row r="2330" spans="1:8">
      <c r="A2330" s="24"/>
      <c r="B2330" s="25"/>
      <c r="C2330" s="24"/>
      <c r="D2330" s="1" t="str">
        <f>IF(C2330="","",VLOOKUP(C2330,'Nomenclature des comptes'!$B$4:$C$646,2))</f>
        <v/>
      </c>
      <c r="E2330" s="73"/>
      <c r="F2330" s="30"/>
      <c r="G2330" s="30"/>
      <c r="H2330" s="136"/>
    </row>
    <row r="2331" spans="1:8">
      <c r="A2331" s="24"/>
      <c r="B2331" s="25"/>
      <c r="C2331" s="24"/>
      <c r="D2331" s="1" t="str">
        <f>IF(C2331="","",VLOOKUP(C2331,'Nomenclature des comptes'!$B$4:$C$646,2))</f>
        <v/>
      </c>
      <c r="E2331" s="73"/>
      <c r="F2331" s="30"/>
      <c r="G2331" s="30"/>
      <c r="H2331" s="136"/>
    </row>
    <row r="2332" spans="1:8">
      <c r="A2332" s="24"/>
      <c r="B2332" s="25"/>
      <c r="C2332" s="24"/>
      <c r="D2332" s="1" t="str">
        <f>IF(C2332="","",VLOOKUP(C2332,'Nomenclature des comptes'!$B$4:$C$646,2))</f>
        <v/>
      </c>
      <c r="E2332" s="73"/>
      <c r="F2332" s="30"/>
      <c r="G2332" s="30"/>
      <c r="H2332" s="136"/>
    </row>
    <row r="2333" spans="1:8">
      <c r="A2333" s="24"/>
      <c r="B2333" s="25"/>
      <c r="C2333" s="24"/>
      <c r="D2333" s="1" t="str">
        <f>IF(C2333="","",VLOOKUP(C2333,'Nomenclature des comptes'!$B$4:$C$646,2))</f>
        <v/>
      </c>
      <c r="E2333" s="73"/>
      <c r="F2333" s="30"/>
      <c r="G2333" s="30"/>
      <c r="H2333" s="136"/>
    </row>
    <row r="2334" spans="1:8">
      <c r="A2334" s="24"/>
      <c r="B2334" s="25"/>
      <c r="C2334" s="24"/>
      <c r="D2334" s="1" t="str">
        <f>IF(C2334="","",VLOOKUP(C2334,'Nomenclature des comptes'!$B$4:$C$646,2))</f>
        <v/>
      </c>
      <c r="E2334" s="73"/>
      <c r="F2334" s="30"/>
      <c r="G2334" s="30"/>
      <c r="H2334" s="136"/>
    </row>
    <row r="2335" spans="1:8">
      <c r="A2335" s="24"/>
      <c r="B2335" s="25"/>
      <c r="C2335" s="24"/>
      <c r="D2335" s="1" t="str">
        <f>IF(C2335="","",VLOOKUP(C2335,'Nomenclature des comptes'!$B$4:$C$646,2))</f>
        <v/>
      </c>
      <c r="E2335" s="73"/>
      <c r="F2335" s="30"/>
      <c r="G2335" s="30"/>
      <c r="H2335" s="136"/>
    </row>
    <row r="2336" spans="1:8">
      <c r="A2336" s="24"/>
      <c r="B2336" s="25"/>
      <c r="C2336" s="24"/>
      <c r="D2336" s="1" t="str">
        <f>IF(C2336="","",VLOOKUP(C2336,'Nomenclature des comptes'!$B$4:$C$646,2))</f>
        <v/>
      </c>
      <c r="E2336" s="73"/>
      <c r="F2336" s="30"/>
      <c r="G2336" s="30"/>
      <c r="H2336" s="136"/>
    </row>
    <row r="2337" spans="1:8">
      <c r="A2337" s="24"/>
      <c r="B2337" s="25"/>
      <c r="C2337" s="24"/>
      <c r="D2337" s="1" t="str">
        <f>IF(C2337="","",VLOOKUP(C2337,'Nomenclature des comptes'!$B$4:$C$646,2))</f>
        <v/>
      </c>
      <c r="E2337" s="73"/>
      <c r="F2337" s="30"/>
      <c r="G2337" s="30"/>
      <c r="H2337" s="136"/>
    </row>
    <row r="2338" spans="1:8">
      <c r="A2338" s="24"/>
      <c r="B2338" s="25"/>
      <c r="C2338" s="24"/>
      <c r="D2338" s="1" t="str">
        <f>IF(C2338="","",VLOOKUP(C2338,'Nomenclature des comptes'!$B$4:$C$646,2))</f>
        <v/>
      </c>
      <c r="E2338" s="73"/>
      <c r="F2338" s="30"/>
      <c r="G2338" s="30"/>
      <c r="H2338" s="136"/>
    </row>
    <row r="2339" spans="1:8">
      <c r="A2339" s="24"/>
      <c r="B2339" s="25"/>
      <c r="C2339" s="24"/>
      <c r="D2339" s="1" t="str">
        <f>IF(C2339="","",VLOOKUP(C2339,'Nomenclature des comptes'!$B$4:$C$646,2))</f>
        <v/>
      </c>
      <c r="E2339" s="73"/>
      <c r="F2339" s="30"/>
      <c r="G2339" s="30"/>
      <c r="H2339" s="136"/>
    </row>
    <row r="2340" spans="1:8">
      <c r="A2340" s="24"/>
      <c r="B2340" s="25"/>
      <c r="C2340" s="24"/>
      <c r="D2340" s="1" t="str">
        <f>IF(C2340="","",VLOOKUP(C2340,'Nomenclature des comptes'!$B$4:$C$646,2))</f>
        <v/>
      </c>
      <c r="E2340" s="73"/>
      <c r="F2340" s="30"/>
      <c r="G2340" s="30"/>
      <c r="H2340" s="136"/>
    </row>
    <row r="2341" spans="1:8">
      <c r="A2341" s="24"/>
      <c r="B2341" s="25"/>
      <c r="C2341" s="24"/>
      <c r="D2341" s="1" t="str">
        <f>IF(C2341="","",VLOOKUP(C2341,'Nomenclature des comptes'!$B$4:$C$646,2))</f>
        <v/>
      </c>
      <c r="E2341" s="73"/>
      <c r="F2341" s="30"/>
      <c r="G2341" s="30"/>
      <c r="H2341" s="136"/>
    </row>
    <row r="2342" spans="1:8">
      <c r="A2342" s="24"/>
      <c r="B2342" s="25"/>
      <c r="C2342" s="24"/>
      <c r="D2342" s="1" t="str">
        <f>IF(C2342="","",VLOOKUP(C2342,'Nomenclature des comptes'!$B$4:$C$646,2))</f>
        <v/>
      </c>
      <c r="E2342" s="73"/>
      <c r="F2342" s="30"/>
      <c r="G2342" s="30"/>
      <c r="H2342" s="136"/>
    </row>
    <row r="2343" spans="1:8">
      <c r="A2343" s="24"/>
      <c r="B2343" s="25"/>
      <c r="C2343" s="24"/>
      <c r="D2343" s="1" t="str">
        <f>IF(C2343="","",VLOOKUP(C2343,'Nomenclature des comptes'!$B$4:$C$646,2))</f>
        <v/>
      </c>
      <c r="E2343" s="73"/>
      <c r="F2343" s="30"/>
      <c r="G2343" s="30"/>
      <c r="H2343" s="136"/>
    </row>
    <row r="2344" spans="1:8">
      <c r="A2344" s="24"/>
      <c r="B2344" s="25"/>
      <c r="C2344" s="24"/>
      <c r="D2344" s="1" t="str">
        <f>IF(C2344="","",VLOOKUP(C2344,'Nomenclature des comptes'!$B$4:$C$646,2))</f>
        <v/>
      </c>
      <c r="E2344" s="73"/>
      <c r="F2344" s="30"/>
      <c r="G2344" s="30"/>
      <c r="H2344" s="136"/>
    </row>
    <row r="2345" spans="1:8">
      <c r="A2345" s="24"/>
      <c r="B2345" s="25"/>
      <c r="C2345" s="24"/>
      <c r="D2345" s="1" t="str">
        <f>IF(C2345="","",VLOOKUP(C2345,'Nomenclature des comptes'!$B$4:$C$646,2))</f>
        <v/>
      </c>
      <c r="E2345" s="73"/>
      <c r="F2345" s="30"/>
      <c r="G2345" s="30"/>
      <c r="H2345" s="136"/>
    </row>
    <row r="2346" spans="1:8">
      <c r="A2346" s="24"/>
      <c r="B2346" s="25"/>
      <c r="C2346" s="24"/>
      <c r="D2346" s="1" t="str">
        <f>IF(C2346="","",VLOOKUP(C2346,'Nomenclature des comptes'!$B$4:$C$646,2))</f>
        <v/>
      </c>
      <c r="E2346" s="73"/>
      <c r="F2346" s="30"/>
      <c r="G2346" s="30"/>
      <c r="H2346" s="136"/>
    </row>
    <row r="2347" spans="1:8">
      <c r="A2347" s="24"/>
      <c r="B2347" s="25"/>
      <c r="C2347" s="24"/>
      <c r="D2347" s="1" t="str">
        <f>IF(C2347="","",VLOOKUP(C2347,'Nomenclature des comptes'!$B$4:$C$646,2))</f>
        <v/>
      </c>
      <c r="E2347" s="73"/>
      <c r="F2347" s="30"/>
      <c r="G2347" s="30"/>
      <c r="H2347" s="136"/>
    </row>
    <row r="2348" spans="1:8">
      <c r="A2348" s="24"/>
      <c r="B2348" s="25"/>
      <c r="C2348" s="24"/>
      <c r="D2348" s="1" t="str">
        <f>IF(C2348="","",VLOOKUP(C2348,'Nomenclature des comptes'!$B$4:$C$646,2))</f>
        <v/>
      </c>
      <c r="E2348" s="73"/>
      <c r="F2348" s="30"/>
      <c r="G2348" s="30"/>
      <c r="H2348" s="136"/>
    </row>
    <row r="2349" spans="1:8">
      <c r="A2349" s="24"/>
      <c r="B2349" s="25"/>
      <c r="C2349" s="24"/>
      <c r="D2349" s="1" t="str">
        <f>IF(C2349="","",VLOOKUP(C2349,'Nomenclature des comptes'!$B$4:$C$646,2))</f>
        <v/>
      </c>
      <c r="E2349" s="73"/>
      <c r="F2349" s="30"/>
      <c r="G2349" s="30"/>
      <c r="H2349" s="136"/>
    </row>
    <row r="2350" spans="1:8">
      <c r="A2350" s="24"/>
      <c r="B2350" s="25"/>
      <c r="C2350" s="24"/>
      <c r="D2350" s="1" t="str">
        <f>IF(C2350="","",VLOOKUP(C2350,'Nomenclature des comptes'!$B$4:$C$646,2))</f>
        <v/>
      </c>
      <c r="E2350" s="73"/>
      <c r="F2350" s="30"/>
      <c r="G2350" s="30"/>
      <c r="H2350" s="136"/>
    </row>
    <row r="2351" spans="1:8">
      <c r="A2351" s="24"/>
      <c r="B2351" s="25"/>
      <c r="C2351" s="24"/>
      <c r="D2351" s="1" t="str">
        <f>IF(C2351="","",VLOOKUP(C2351,'Nomenclature des comptes'!$B$4:$C$646,2))</f>
        <v/>
      </c>
      <c r="E2351" s="73"/>
      <c r="F2351" s="30"/>
      <c r="G2351" s="30"/>
      <c r="H2351" s="136"/>
    </row>
    <row r="2352" spans="1:8">
      <c r="A2352" s="24"/>
      <c r="B2352" s="25"/>
      <c r="C2352" s="24"/>
      <c r="D2352" s="1" t="str">
        <f>IF(C2352="","",VLOOKUP(C2352,'Nomenclature des comptes'!$B$4:$C$646,2))</f>
        <v/>
      </c>
      <c r="E2352" s="73"/>
      <c r="F2352" s="30"/>
      <c r="G2352" s="30"/>
      <c r="H2352" s="136"/>
    </row>
    <row r="2353" spans="1:8">
      <c r="A2353" s="24"/>
      <c r="B2353" s="25"/>
      <c r="C2353" s="24"/>
      <c r="D2353" s="1" t="str">
        <f>IF(C2353="","",VLOOKUP(C2353,'Nomenclature des comptes'!$B$4:$C$646,2))</f>
        <v/>
      </c>
      <c r="E2353" s="73"/>
      <c r="F2353" s="30"/>
      <c r="G2353" s="30"/>
      <c r="H2353" s="136"/>
    </row>
    <row r="2354" spans="1:8">
      <c r="A2354" s="24"/>
      <c r="B2354" s="25"/>
      <c r="C2354" s="24"/>
      <c r="D2354" s="1" t="str">
        <f>IF(C2354="","",VLOOKUP(C2354,'Nomenclature des comptes'!$B$4:$C$646,2))</f>
        <v/>
      </c>
      <c r="E2354" s="73"/>
      <c r="F2354" s="30"/>
      <c r="G2354" s="30"/>
      <c r="H2354" s="136"/>
    </row>
    <row r="2355" spans="1:8">
      <c r="A2355" s="24"/>
      <c r="B2355" s="25"/>
      <c r="C2355" s="24"/>
      <c r="D2355" s="1" t="str">
        <f>IF(C2355="","",VLOOKUP(C2355,'Nomenclature des comptes'!$B$4:$C$646,2))</f>
        <v/>
      </c>
      <c r="E2355" s="73"/>
      <c r="F2355" s="30"/>
      <c r="G2355" s="30"/>
      <c r="H2355" s="136"/>
    </row>
    <row r="2356" spans="1:8">
      <c r="A2356" s="24"/>
      <c r="B2356" s="25"/>
      <c r="C2356" s="24"/>
      <c r="D2356" s="1" t="str">
        <f>IF(C2356="","",VLOOKUP(C2356,'Nomenclature des comptes'!$B$4:$C$646,2))</f>
        <v/>
      </c>
      <c r="E2356" s="73"/>
      <c r="F2356" s="30"/>
      <c r="G2356" s="30"/>
      <c r="H2356" s="136"/>
    </row>
    <row r="2357" spans="1:8">
      <c r="A2357" s="24"/>
      <c r="B2357" s="25"/>
      <c r="C2357" s="24"/>
      <c r="D2357" s="1" t="str">
        <f>IF(C2357="","",VLOOKUP(C2357,'Nomenclature des comptes'!$B$4:$C$646,2))</f>
        <v/>
      </c>
      <c r="E2357" s="73"/>
      <c r="F2357" s="30"/>
      <c r="G2357" s="30"/>
      <c r="H2357" s="136"/>
    </row>
    <row r="2358" spans="1:8">
      <c r="A2358" s="24"/>
      <c r="B2358" s="25"/>
      <c r="C2358" s="24"/>
      <c r="D2358" s="1" t="str">
        <f>IF(C2358="","",VLOOKUP(C2358,'Nomenclature des comptes'!$B$4:$C$646,2))</f>
        <v/>
      </c>
      <c r="E2358" s="73"/>
      <c r="F2358" s="30"/>
      <c r="G2358" s="30"/>
      <c r="H2358" s="136"/>
    </row>
    <row r="2359" spans="1:8">
      <c r="A2359" s="24"/>
      <c r="B2359" s="25"/>
      <c r="C2359" s="24"/>
      <c r="D2359" s="1" t="str">
        <f>IF(C2359="","",VLOOKUP(C2359,'Nomenclature des comptes'!$B$4:$C$646,2))</f>
        <v/>
      </c>
      <c r="E2359" s="73"/>
      <c r="F2359" s="30"/>
      <c r="G2359" s="30"/>
      <c r="H2359" s="136"/>
    </row>
    <row r="2360" spans="1:8">
      <c r="A2360" s="24"/>
      <c r="B2360" s="25"/>
      <c r="C2360" s="24"/>
      <c r="D2360" s="1" t="str">
        <f>IF(C2360="","",VLOOKUP(C2360,'Nomenclature des comptes'!$B$4:$C$646,2))</f>
        <v/>
      </c>
      <c r="E2360" s="73"/>
      <c r="F2360" s="30"/>
      <c r="G2360" s="30"/>
      <c r="H2360" s="136"/>
    </row>
    <row r="2361" spans="1:8">
      <c r="A2361" s="24"/>
      <c r="B2361" s="25"/>
      <c r="C2361" s="24"/>
      <c r="D2361" s="1" t="str">
        <f>IF(C2361="","",VLOOKUP(C2361,'Nomenclature des comptes'!$B$4:$C$646,2))</f>
        <v/>
      </c>
      <c r="E2361" s="73"/>
      <c r="F2361" s="30"/>
      <c r="G2361" s="30"/>
      <c r="H2361" s="136"/>
    </row>
    <row r="2362" spans="1:8">
      <c r="A2362" s="24"/>
      <c r="B2362" s="25"/>
      <c r="C2362" s="24"/>
      <c r="D2362" s="1" t="str">
        <f>IF(C2362="","",VLOOKUP(C2362,'Nomenclature des comptes'!$B$4:$C$646,2))</f>
        <v/>
      </c>
      <c r="E2362" s="73"/>
      <c r="F2362" s="30"/>
      <c r="G2362" s="30"/>
      <c r="H2362" s="136"/>
    </row>
    <row r="2363" spans="1:8">
      <c r="A2363" s="24"/>
      <c r="B2363" s="25"/>
      <c r="C2363" s="24"/>
      <c r="D2363" s="1" t="str">
        <f>IF(C2363="","",VLOOKUP(C2363,'Nomenclature des comptes'!$B$4:$C$646,2))</f>
        <v/>
      </c>
      <c r="E2363" s="73"/>
      <c r="F2363" s="30"/>
      <c r="G2363" s="30"/>
      <c r="H2363" s="136"/>
    </row>
    <row r="2364" spans="1:8">
      <c r="A2364" s="24"/>
      <c r="B2364" s="25"/>
      <c r="C2364" s="24"/>
      <c r="D2364" s="1" t="str">
        <f>IF(C2364="","",VLOOKUP(C2364,'Nomenclature des comptes'!$B$4:$C$646,2))</f>
        <v/>
      </c>
      <c r="E2364" s="73"/>
      <c r="F2364" s="30"/>
      <c r="G2364" s="30"/>
      <c r="H2364" s="136"/>
    </row>
    <row r="2365" spans="1:8">
      <c r="A2365" s="24"/>
      <c r="B2365" s="25"/>
      <c r="C2365" s="24"/>
      <c r="D2365" s="1" t="str">
        <f>IF(C2365="","",VLOOKUP(C2365,'Nomenclature des comptes'!$B$4:$C$646,2))</f>
        <v/>
      </c>
      <c r="E2365" s="73"/>
      <c r="F2365" s="30"/>
      <c r="G2365" s="30"/>
      <c r="H2365" s="136"/>
    </row>
    <row r="2366" spans="1:8">
      <c r="A2366" s="24"/>
      <c r="B2366" s="25"/>
      <c r="C2366" s="24"/>
      <c r="D2366" s="1" t="str">
        <f>IF(C2366="","",VLOOKUP(C2366,'Nomenclature des comptes'!$B$4:$C$646,2))</f>
        <v/>
      </c>
      <c r="E2366" s="73"/>
      <c r="F2366" s="30"/>
      <c r="G2366" s="30"/>
      <c r="H2366" s="136"/>
    </row>
    <row r="2367" spans="1:8">
      <c r="A2367" s="24"/>
      <c r="B2367" s="25"/>
      <c r="C2367" s="24"/>
      <c r="D2367" s="1" t="str">
        <f>IF(C2367="","",VLOOKUP(C2367,'Nomenclature des comptes'!$B$4:$C$646,2))</f>
        <v/>
      </c>
      <c r="E2367" s="73"/>
      <c r="F2367" s="30"/>
      <c r="G2367" s="30"/>
      <c r="H2367" s="136"/>
    </row>
    <row r="2368" spans="1:8">
      <c r="A2368" s="24"/>
      <c r="B2368" s="25"/>
      <c r="C2368" s="24"/>
      <c r="D2368" s="1" t="str">
        <f>IF(C2368="","",VLOOKUP(C2368,'Nomenclature des comptes'!$B$4:$C$646,2))</f>
        <v/>
      </c>
      <c r="E2368" s="73"/>
      <c r="F2368" s="30"/>
      <c r="G2368" s="30"/>
      <c r="H2368" s="136"/>
    </row>
    <row r="2369" spans="1:8">
      <c r="A2369" s="24"/>
      <c r="B2369" s="25"/>
      <c r="C2369" s="24"/>
      <c r="D2369" s="1" t="str">
        <f>IF(C2369="","",VLOOKUP(C2369,'Nomenclature des comptes'!$B$4:$C$646,2))</f>
        <v/>
      </c>
      <c r="E2369" s="73"/>
      <c r="F2369" s="30"/>
      <c r="G2369" s="30"/>
      <c r="H2369" s="136"/>
    </row>
    <row r="2370" spans="1:8">
      <c r="A2370" s="24"/>
      <c r="B2370" s="25"/>
      <c r="C2370" s="24"/>
      <c r="D2370" s="1" t="str">
        <f>IF(C2370="","",VLOOKUP(C2370,'Nomenclature des comptes'!$B$4:$C$646,2))</f>
        <v/>
      </c>
      <c r="E2370" s="73"/>
      <c r="F2370" s="30"/>
      <c r="G2370" s="30"/>
      <c r="H2370" s="136"/>
    </row>
    <row r="2371" spans="1:8">
      <c r="A2371" s="24"/>
      <c r="B2371" s="25"/>
      <c r="C2371" s="24"/>
      <c r="D2371" s="1" t="str">
        <f>IF(C2371="","",VLOOKUP(C2371,'Nomenclature des comptes'!$B$4:$C$646,2))</f>
        <v/>
      </c>
      <c r="E2371" s="73"/>
      <c r="F2371" s="30"/>
      <c r="G2371" s="30"/>
      <c r="H2371" s="136"/>
    </row>
    <row r="2372" spans="1:8">
      <c r="A2372" s="24"/>
      <c r="B2372" s="25"/>
      <c r="C2372" s="24"/>
      <c r="D2372" s="1" t="str">
        <f>IF(C2372="","",VLOOKUP(C2372,'Nomenclature des comptes'!$B$4:$C$646,2))</f>
        <v/>
      </c>
      <c r="E2372" s="73"/>
      <c r="F2372" s="30"/>
      <c r="G2372" s="30"/>
      <c r="H2372" s="136"/>
    </row>
    <row r="2373" spans="1:8">
      <c r="A2373" s="24"/>
      <c r="B2373" s="25"/>
      <c r="C2373" s="24"/>
      <c r="D2373" s="1" t="str">
        <f>IF(C2373="","",VLOOKUP(C2373,'Nomenclature des comptes'!$B$4:$C$646,2))</f>
        <v/>
      </c>
      <c r="E2373" s="73"/>
      <c r="F2373" s="30"/>
      <c r="G2373" s="30"/>
      <c r="H2373" s="136"/>
    </row>
    <row r="2374" spans="1:8">
      <c r="A2374" s="24"/>
      <c r="B2374" s="25"/>
      <c r="C2374" s="24"/>
      <c r="D2374" s="1" t="str">
        <f>IF(C2374="","",VLOOKUP(C2374,'Nomenclature des comptes'!$B$4:$C$646,2))</f>
        <v/>
      </c>
      <c r="E2374" s="73"/>
      <c r="F2374" s="30"/>
      <c r="G2374" s="30"/>
      <c r="H2374" s="136"/>
    </row>
    <row r="2375" spans="1:8">
      <c r="A2375" s="24"/>
      <c r="B2375" s="25"/>
      <c r="C2375" s="24"/>
      <c r="D2375" s="1" t="str">
        <f>IF(C2375="","",VLOOKUP(C2375,'Nomenclature des comptes'!$B$4:$C$646,2))</f>
        <v/>
      </c>
      <c r="E2375" s="73"/>
      <c r="F2375" s="30"/>
      <c r="G2375" s="30"/>
      <c r="H2375" s="136"/>
    </row>
    <row r="2376" spans="1:8">
      <c r="A2376" s="24"/>
      <c r="B2376" s="25"/>
      <c r="C2376" s="24"/>
      <c r="D2376" s="1" t="str">
        <f>IF(C2376="","",VLOOKUP(C2376,'Nomenclature des comptes'!$B$4:$C$646,2))</f>
        <v/>
      </c>
      <c r="E2376" s="73"/>
      <c r="F2376" s="30"/>
      <c r="G2376" s="30"/>
      <c r="H2376" s="136"/>
    </row>
    <row r="2377" spans="1:8">
      <c r="A2377" s="24"/>
      <c r="B2377" s="25"/>
      <c r="C2377" s="24"/>
      <c r="D2377" s="1" t="str">
        <f>IF(C2377="","",VLOOKUP(C2377,'Nomenclature des comptes'!$B$4:$C$646,2))</f>
        <v/>
      </c>
      <c r="E2377" s="73"/>
      <c r="F2377" s="30"/>
      <c r="G2377" s="30"/>
      <c r="H2377" s="136"/>
    </row>
    <row r="2378" spans="1:8">
      <c r="A2378" s="24"/>
      <c r="B2378" s="25"/>
      <c r="C2378" s="24"/>
      <c r="D2378" s="1" t="str">
        <f>IF(C2378="","",VLOOKUP(C2378,'Nomenclature des comptes'!$B$4:$C$646,2))</f>
        <v/>
      </c>
      <c r="E2378" s="73"/>
      <c r="F2378" s="30"/>
      <c r="G2378" s="30"/>
      <c r="H2378" s="136"/>
    </row>
    <row r="2379" spans="1:8">
      <c r="A2379" s="24"/>
      <c r="B2379" s="25"/>
      <c r="C2379" s="24"/>
      <c r="D2379" s="1" t="str">
        <f>IF(C2379="","",VLOOKUP(C2379,'Nomenclature des comptes'!$B$4:$C$646,2))</f>
        <v/>
      </c>
      <c r="E2379" s="73"/>
      <c r="F2379" s="30"/>
      <c r="G2379" s="30"/>
      <c r="H2379" s="136"/>
    </row>
    <row r="2380" spans="1:8">
      <c r="A2380" s="24"/>
      <c r="B2380" s="25"/>
      <c r="C2380" s="24"/>
      <c r="D2380" s="1" t="str">
        <f>IF(C2380="","",VLOOKUP(C2380,'Nomenclature des comptes'!$B$4:$C$646,2))</f>
        <v/>
      </c>
      <c r="E2380" s="73"/>
      <c r="F2380" s="30"/>
      <c r="G2380" s="30"/>
      <c r="H2380" s="136"/>
    </row>
    <row r="2381" spans="1:8">
      <c r="A2381" s="24"/>
      <c r="B2381" s="25"/>
      <c r="C2381" s="24"/>
      <c r="D2381" s="1" t="str">
        <f>IF(C2381="","",VLOOKUP(C2381,'Nomenclature des comptes'!$B$4:$C$646,2))</f>
        <v/>
      </c>
      <c r="E2381" s="73"/>
      <c r="F2381" s="30"/>
      <c r="G2381" s="30"/>
      <c r="H2381" s="136"/>
    </row>
    <row r="2382" spans="1:8">
      <c r="A2382" s="24"/>
      <c r="B2382" s="25"/>
      <c r="C2382" s="24"/>
      <c r="D2382" s="1" t="str">
        <f>IF(C2382="","",VLOOKUP(C2382,'Nomenclature des comptes'!$B$4:$C$646,2))</f>
        <v/>
      </c>
      <c r="E2382" s="73"/>
      <c r="F2382" s="30"/>
      <c r="G2382" s="30"/>
      <c r="H2382" s="136"/>
    </row>
    <row r="2383" spans="1:8">
      <c r="A2383" s="24"/>
      <c r="B2383" s="25"/>
      <c r="C2383" s="24"/>
      <c r="D2383" s="1" t="str">
        <f>IF(C2383="","",VLOOKUP(C2383,'Nomenclature des comptes'!$B$4:$C$646,2))</f>
        <v/>
      </c>
      <c r="E2383" s="73"/>
      <c r="F2383" s="30"/>
      <c r="G2383" s="30"/>
      <c r="H2383" s="136"/>
    </row>
    <row r="2384" spans="1:8">
      <c r="A2384" s="24"/>
      <c r="B2384" s="25"/>
      <c r="C2384" s="24"/>
      <c r="D2384" s="1" t="str">
        <f>IF(C2384="","",VLOOKUP(C2384,'Nomenclature des comptes'!$B$4:$C$646,2))</f>
        <v/>
      </c>
      <c r="E2384" s="73"/>
      <c r="F2384" s="30"/>
      <c r="G2384" s="30"/>
      <c r="H2384" s="136"/>
    </row>
    <row r="2385" spans="1:8">
      <c r="A2385" s="24"/>
      <c r="B2385" s="25"/>
      <c r="C2385" s="24"/>
      <c r="D2385" s="1" t="str">
        <f>IF(C2385="","",VLOOKUP(C2385,'Nomenclature des comptes'!$B$4:$C$646,2))</f>
        <v/>
      </c>
      <c r="E2385" s="73"/>
      <c r="F2385" s="30"/>
      <c r="G2385" s="30"/>
      <c r="H2385" s="136"/>
    </row>
    <row r="2386" spans="1:8">
      <c r="A2386" s="24"/>
      <c r="B2386" s="25"/>
      <c r="C2386" s="24"/>
      <c r="D2386" s="1" t="str">
        <f>IF(C2386="","",VLOOKUP(C2386,'Nomenclature des comptes'!$B$4:$C$646,2))</f>
        <v/>
      </c>
      <c r="E2386" s="73"/>
      <c r="F2386" s="30"/>
      <c r="G2386" s="30"/>
      <c r="H2386" s="136"/>
    </row>
    <row r="2387" spans="1:8">
      <c r="A2387" s="24"/>
      <c r="B2387" s="25"/>
      <c r="C2387" s="24"/>
      <c r="D2387" s="1" t="str">
        <f>IF(C2387="","",VLOOKUP(C2387,'Nomenclature des comptes'!$B$4:$C$646,2))</f>
        <v/>
      </c>
      <c r="E2387" s="73"/>
      <c r="F2387" s="30"/>
      <c r="G2387" s="30"/>
      <c r="H2387" s="136"/>
    </row>
    <row r="2388" spans="1:8">
      <c r="A2388" s="24"/>
      <c r="B2388" s="25"/>
      <c r="C2388" s="24"/>
      <c r="D2388" s="1" t="str">
        <f>IF(C2388="","",VLOOKUP(C2388,'Nomenclature des comptes'!$B$4:$C$646,2))</f>
        <v/>
      </c>
      <c r="E2388" s="73"/>
      <c r="F2388" s="30"/>
      <c r="G2388" s="30"/>
      <c r="H2388" s="136"/>
    </row>
    <row r="2389" spans="1:8">
      <c r="A2389" s="24"/>
      <c r="B2389" s="25"/>
      <c r="C2389" s="24"/>
      <c r="D2389" s="1" t="str">
        <f>IF(C2389="","",VLOOKUP(C2389,'Nomenclature des comptes'!$B$4:$C$646,2))</f>
        <v/>
      </c>
      <c r="E2389" s="73"/>
      <c r="F2389" s="30"/>
      <c r="G2389" s="30"/>
      <c r="H2389" s="136"/>
    </row>
    <row r="2390" spans="1:8">
      <c r="A2390" s="24"/>
      <c r="B2390" s="25"/>
      <c r="C2390" s="24"/>
      <c r="D2390" s="1" t="str">
        <f>IF(C2390="","",VLOOKUP(C2390,'Nomenclature des comptes'!$B$4:$C$646,2))</f>
        <v/>
      </c>
      <c r="E2390" s="73"/>
      <c r="F2390" s="30"/>
      <c r="G2390" s="30"/>
      <c r="H2390" s="136"/>
    </row>
    <row r="2391" spans="1:8">
      <c r="A2391" s="24"/>
      <c r="B2391" s="25"/>
      <c r="C2391" s="24"/>
      <c r="D2391" s="1" t="str">
        <f>IF(C2391="","",VLOOKUP(C2391,'Nomenclature des comptes'!$B$4:$C$646,2))</f>
        <v/>
      </c>
      <c r="E2391" s="73"/>
      <c r="F2391" s="30"/>
      <c r="G2391" s="30"/>
      <c r="H2391" s="136"/>
    </row>
    <row r="2392" spans="1:8">
      <c r="A2392" s="24"/>
      <c r="B2392" s="25"/>
      <c r="C2392" s="24"/>
      <c r="D2392" s="1" t="str">
        <f>IF(C2392="","",VLOOKUP(C2392,'Nomenclature des comptes'!$B$4:$C$646,2))</f>
        <v/>
      </c>
      <c r="E2392" s="73"/>
      <c r="F2392" s="30"/>
      <c r="G2392" s="30"/>
      <c r="H2392" s="136"/>
    </row>
    <row r="2393" spans="1:8">
      <c r="A2393" s="24"/>
      <c r="B2393" s="25"/>
      <c r="C2393" s="24"/>
      <c r="D2393" s="1" t="str">
        <f>IF(C2393="","",VLOOKUP(C2393,'Nomenclature des comptes'!$B$4:$C$646,2))</f>
        <v/>
      </c>
      <c r="E2393" s="73"/>
      <c r="F2393" s="30"/>
      <c r="G2393" s="30"/>
      <c r="H2393" s="136"/>
    </row>
    <row r="2394" spans="1:8">
      <c r="A2394" s="24"/>
      <c r="B2394" s="25"/>
      <c r="C2394" s="24"/>
      <c r="D2394" s="1" t="str">
        <f>IF(C2394="","",VLOOKUP(C2394,'Nomenclature des comptes'!$B$4:$C$646,2))</f>
        <v/>
      </c>
      <c r="E2394" s="73"/>
      <c r="F2394" s="30"/>
      <c r="G2394" s="30"/>
      <c r="H2394" s="136"/>
    </row>
    <row r="2395" spans="1:8">
      <c r="A2395" s="24"/>
      <c r="B2395" s="25"/>
      <c r="C2395" s="24"/>
      <c r="D2395" s="1" t="str">
        <f>IF(C2395="","",VLOOKUP(C2395,'Nomenclature des comptes'!$B$4:$C$646,2))</f>
        <v/>
      </c>
      <c r="E2395" s="73"/>
      <c r="F2395" s="30"/>
      <c r="G2395" s="30"/>
      <c r="H2395" s="136"/>
    </row>
    <row r="2396" spans="1:8">
      <c r="A2396" s="24"/>
      <c r="B2396" s="25"/>
      <c r="C2396" s="24"/>
      <c r="D2396" s="1" t="str">
        <f>IF(C2396="","",VLOOKUP(C2396,'Nomenclature des comptes'!$B$4:$C$646,2))</f>
        <v/>
      </c>
      <c r="E2396" s="73"/>
      <c r="F2396" s="30"/>
      <c r="G2396" s="30"/>
      <c r="H2396" s="136"/>
    </row>
    <row r="2397" spans="1:8">
      <c r="A2397" s="24"/>
      <c r="B2397" s="25"/>
      <c r="C2397" s="24"/>
      <c r="D2397" s="1" t="str">
        <f>IF(C2397="","",VLOOKUP(C2397,'Nomenclature des comptes'!$B$4:$C$646,2))</f>
        <v/>
      </c>
      <c r="E2397" s="73"/>
      <c r="F2397" s="30"/>
      <c r="G2397" s="30"/>
      <c r="H2397" s="136"/>
    </row>
    <row r="2398" spans="1:8">
      <c r="A2398" s="24"/>
      <c r="B2398" s="25"/>
      <c r="C2398" s="24"/>
      <c r="D2398" s="1" t="str">
        <f>IF(C2398="","",VLOOKUP(C2398,'Nomenclature des comptes'!$B$4:$C$646,2))</f>
        <v/>
      </c>
      <c r="E2398" s="73"/>
      <c r="F2398" s="30"/>
      <c r="G2398" s="30"/>
      <c r="H2398" s="136"/>
    </row>
    <row r="2399" spans="1:8">
      <c r="A2399" s="24"/>
      <c r="B2399" s="25"/>
      <c r="C2399" s="24"/>
      <c r="D2399" s="1" t="str">
        <f>IF(C2399="","",VLOOKUP(C2399,'Nomenclature des comptes'!$B$4:$C$646,2))</f>
        <v/>
      </c>
      <c r="E2399" s="73"/>
      <c r="F2399" s="30"/>
      <c r="G2399" s="30"/>
      <c r="H2399" s="136"/>
    </row>
    <row r="2400" spans="1:8">
      <c r="A2400" s="24"/>
      <c r="B2400" s="25"/>
      <c r="C2400" s="24"/>
      <c r="D2400" s="1" t="str">
        <f>IF(C2400="","",VLOOKUP(C2400,'Nomenclature des comptes'!$B$4:$C$646,2))</f>
        <v/>
      </c>
      <c r="E2400" s="73"/>
      <c r="F2400" s="30"/>
      <c r="G2400" s="30"/>
      <c r="H2400" s="136"/>
    </row>
    <row r="2401" spans="1:8">
      <c r="A2401" s="24"/>
      <c r="B2401" s="25"/>
      <c r="C2401" s="24"/>
      <c r="D2401" s="1" t="str">
        <f>IF(C2401="","",VLOOKUP(C2401,'Nomenclature des comptes'!$B$4:$C$646,2))</f>
        <v/>
      </c>
      <c r="E2401" s="73"/>
      <c r="F2401" s="30"/>
      <c r="G2401" s="30"/>
      <c r="H2401" s="136"/>
    </row>
    <row r="2402" spans="1:8">
      <c r="A2402" s="24"/>
      <c r="B2402" s="25"/>
      <c r="C2402" s="24"/>
      <c r="D2402" s="1" t="str">
        <f>IF(C2402="","",VLOOKUP(C2402,'Nomenclature des comptes'!$B$4:$C$646,2))</f>
        <v/>
      </c>
      <c r="E2402" s="73"/>
      <c r="F2402" s="30"/>
      <c r="G2402" s="30"/>
      <c r="H2402" s="136"/>
    </row>
    <row r="2403" spans="1:8">
      <c r="A2403" s="24"/>
      <c r="B2403" s="25"/>
      <c r="C2403" s="24"/>
      <c r="D2403" s="1" t="str">
        <f>IF(C2403="","",VLOOKUP(C2403,'Nomenclature des comptes'!$B$4:$C$646,2))</f>
        <v/>
      </c>
      <c r="E2403" s="73"/>
      <c r="F2403" s="30"/>
      <c r="G2403" s="30"/>
      <c r="H2403" s="136"/>
    </row>
    <row r="2404" spans="1:8">
      <c r="A2404" s="24"/>
      <c r="B2404" s="25"/>
      <c r="C2404" s="24"/>
      <c r="D2404" s="1" t="str">
        <f>IF(C2404="","",VLOOKUP(C2404,'Nomenclature des comptes'!$B$4:$C$646,2))</f>
        <v/>
      </c>
      <c r="E2404" s="73"/>
      <c r="F2404" s="30"/>
      <c r="G2404" s="30"/>
      <c r="H2404" s="136"/>
    </row>
    <row r="2405" spans="1:8">
      <c r="A2405" s="24"/>
      <c r="B2405" s="25"/>
      <c r="C2405" s="24"/>
      <c r="D2405" s="1" t="str">
        <f>IF(C2405="","",VLOOKUP(C2405,'Nomenclature des comptes'!$B$4:$C$646,2))</f>
        <v/>
      </c>
      <c r="E2405" s="73"/>
      <c r="F2405" s="30"/>
      <c r="G2405" s="30"/>
      <c r="H2405" s="136"/>
    </row>
    <row r="2406" spans="1:8">
      <c r="A2406" s="24"/>
      <c r="B2406" s="25"/>
      <c r="C2406" s="24"/>
      <c r="D2406" s="1" t="str">
        <f>IF(C2406="","",VLOOKUP(C2406,'Nomenclature des comptes'!$B$4:$C$646,2))</f>
        <v/>
      </c>
      <c r="E2406" s="73"/>
      <c r="F2406" s="30"/>
      <c r="G2406" s="30"/>
      <c r="H2406" s="136"/>
    </row>
    <row r="2407" spans="1:8">
      <c r="A2407" s="24"/>
      <c r="B2407" s="25"/>
      <c r="C2407" s="24"/>
      <c r="D2407" s="1" t="str">
        <f>IF(C2407="","",VLOOKUP(C2407,'Nomenclature des comptes'!$B$4:$C$646,2))</f>
        <v/>
      </c>
      <c r="E2407" s="73"/>
      <c r="F2407" s="30"/>
      <c r="G2407" s="30"/>
      <c r="H2407" s="136"/>
    </row>
    <row r="2408" spans="1:8">
      <c r="A2408" s="24"/>
      <c r="B2408" s="25"/>
      <c r="C2408" s="24"/>
      <c r="D2408" s="1" t="str">
        <f>IF(C2408="","",VLOOKUP(C2408,'Nomenclature des comptes'!$B$4:$C$646,2))</f>
        <v/>
      </c>
      <c r="E2408" s="73"/>
      <c r="F2408" s="30"/>
      <c r="G2408" s="30"/>
      <c r="H2408" s="136"/>
    </row>
    <row r="2409" spans="1:8">
      <c r="A2409" s="24"/>
      <c r="B2409" s="25"/>
      <c r="C2409" s="24"/>
      <c r="D2409" s="1" t="str">
        <f>IF(C2409="","",VLOOKUP(C2409,'Nomenclature des comptes'!$B$4:$C$646,2))</f>
        <v/>
      </c>
      <c r="E2409" s="73"/>
      <c r="F2409" s="30"/>
      <c r="G2409" s="30"/>
      <c r="H2409" s="136"/>
    </row>
    <row r="2410" spans="1:8">
      <c r="A2410" s="24"/>
      <c r="B2410" s="25"/>
      <c r="C2410" s="24"/>
      <c r="D2410" s="1" t="str">
        <f>IF(C2410="","",VLOOKUP(C2410,'Nomenclature des comptes'!$B$4:$C$646,2))</f>
        <v/>
      </c>
      <c r="E2410" s="73"/>
      <c r="F2410" s="30"/>
      <c r="G2410" s="30"/>
      <c r="H2410" s="136"/>
    </row>
    <row r="2411" spans="1:8">
      <c r="A2411" s="24"/>
      <c r="B2411" s="25"/>
      <c r="C2411" s="24"/>
      <c r="D2411" s="1" t="str">
        <f>IF(C2411="","",VLOOKUP(C2411,'Nomenclature des comptes'!$B$4:$C$646,2))</f>
        <v/>
      </c>
      <c r="E2411" s="73"/>
      <c r="F2411" s="30"/>
      <c r="G2411" s="30"/>
      <c r="H2411" s="136"/>
    </row>
    <row r="2412" spans="1:8">
      <c r="A2412" s="24"/>
      <c r="B2412" s="25"/>
      <c r="C2412" s="24"/>
      <c r="D2412" s="1" t="str">
        <f>IF(C2412="","",VLOOKUP(C2412,'Nomenclature des comptes'!$B$4:$C$646,2))</f>
        <v/>
      </c>
      <c r="E2412" s="73"/>
      <c r="F2412" s="30"/>
      <c r="G2412" s="30"/>
      <c r="H2412" s="136"/>
    </row>
    <row r="2413" spans="1:8">
      <c r="A2413" s="24"/>
      <c r="B2413" s="25"/>
      <c r="C2413" s="24"/>
      <c r="D2413" s="1" t="str">
        <f>IF(C2413="","",VLOOKUP(C2413,'Nomenclature des comptes'!$B$4:$C$646,2))</f>
        <v/>
      </c>
      <c r="E2413" s="73"/>
      <c r="F2413" s="30"/>
      <c r="G2413" s="30"/>
      <c r="H2413" s="136"/>
    </row>
    <row r="2414" spans="1:8">
      <c r="A2414" s="24"/>
      <c r="B2414" s="25"/>
      <c r="C2414" s="24"/>
      <c r="D2414" s="1" t="str">
        <f>IF(C2414="","",VLOOKUP(C2414,'Nomenclature des comptes'!$B$4:$C$646,2))</f>
        <v/>
      </c>
      <c r="E2414" s="73"/>
      <c r="F2414" s="30"/>
      <c r="G2414" s="30"/>
      <c r="H2414" s="136"/>
    </row>
    <row r="2415" spans="1:8">
      <c r="A2415" s="24"/>
      <c r="B2415" s="25"/>
      <c r="C2415" s="24"/>
      <c r="D2415" s="1" t="str">
        <f>IF(C2415="","",VLOOKUP(C2415,'Nomenclature des comptes'!$B$4:$C$646,2))</f>
        <v/>
      </c>
      <c r="E2415" s="73"/>
      <c r="F2415" s="30"/>
      <c r="G2415" s="30"/>
      <c r="H2415" s="136"/>
    </row>
    <row r="2416" spans="1:8">
      <c r="A2416" s="24"/>
      <c r="B2416" s="25"/>
      <c r="C2416" s="24"/>
      <c r="D2416" s="1" t="str">
        <f>IF(C2416="","",VLOOKUP(C2416,'Nomenclature des comptes'!$B$4:$C$646,2))</f>
        <v/>
      </c>
      <c r="E2416" s="73"/>
      <c r="F2416" s="30"/>
      <c r="G2416" s="30"/>
      <c r="H2416" s="136"/>
    </row>
    <row r="2417" spans="1:8">
      <c r="A2417" s="24"/>
      <c r="B2417" s="25"/>
      <c r="C2417" s="24"/>
      <c r="D2417" s="1" t="str">
        <f>IF(C2417="","",VLOOKUP(C2417,'Nomenclature des comptes'!$B$4:$C$646,2))</f>
        <v/>
      </c>
      <c r="E2417" s="73"/>
      <c r="F2417" s="30"/>
      <c r="G2417" s="30"/>
      <c r="H2417" s="136"/>
    </row>
    <row r="2418" spans="1:8">
      <c r="A2418" s="24"/>
      <c r="B2418" s="25"/>
      <c r="C2418" s="24"/>
      <c r="D2418" s="1" t="str">
        <f>IF(C2418="","",VLOOKUP(C2418,'Nomenclature des comptes'!$B$4:$C$646,2))</f>
        <v/>
      </c>
      <c r="E2418" s="73"/>
      <c r="F2418" s="30"/>
      <c r="G2418" s="30"/>
      <c r="H2418" s="136"/>
    </row>
    <row r="2419" spans="1:8">
      <c r="A2419" s="24"/>
      <c r="B2419" s="25"/>
      <c r="C2419" s="24"/>
      <c r="D2419" s="1" t="str">
        <f>IF(C2419="","",VLOOKUP(C2419,'Nomenclature des comptes'!$B$4:$C$646,2))</f>
        <v/>
      </c>
      <c r="E2419" s="73"/>
      <c r="F2419" s="30"/>
      <c r="G2419" s="30"/>
      <c r="H2419" s="136"/>
    </row>
    <row r="2420" spans="1:8">
      <c r="A2420" s="24"/>
      <c r="B2420" s="25"/>
      <c r="C2420" s="24"/>
      <c r="D2420" s="1" t="str">
        <f>IF(C2420="","",VLOOKUP(C2420,'Nomenclature des comptes'!$B$4:$C$646,2))</f>
        <v/>
      </c>
      <c r="E2420" s="73"/>
      <c r="F2420" s="30"/>
      <c r="G2420" s="30"/>
      <c r="H2420" s="136"/>
    </row>
    <row r="2421" spans="1:8">
      <c r="A2421" s="24"/>
      <c r="B2421" s="25"/>
      <c r="C2421" s="24"/>
      <c r="D2421" s="1" t="str">
        <f>IF(C2421="","",VLOOKUP(C2421,'Nomenclature des comptes'!$B$4:$C$646,2))</f>
        <v/>
      </c>
      <c r="E2421" s="73"/>
      <c r="F2421" s="30"/>
      <c r="G2421" s="30"/>
      <c r="H2421" s="136"/>
    </row>
    <row r="2422" spans="1:8">
      <c r="A2422" s="24"/>
      <c r="B2422" s="25"/>
      <c r="C2422" s="24"/>
      <c r="D2422" s="1" t="str">
        <f>IF(C2422="","",VLOOKUP(C2422,'Nomenclature des comptes'!$B$4:$C$646,2))</f>
        <v/>
      </c>
      <c r="E2422" s="73"/>
      <c r="F2422" s="30"/>
      <c r="G2422" s="30"/>
      <c r="H2422" s="136"/>
    </row>
    <row r="2423" spans="1:8">
      <c r="A2423" s="24"/>
      <c r="B2423" s="25"/>
      <c r="C2423" s="24"/>
      <c r="D2423" s="1" t="str">
        <f>IF(C2423="","",VLOOKUP(C2423,'Nomenclature des comptes'!$B$4:$C$646,2))</f>
        <v/>
      </c>
      <c r="E2423" s="73"/>
      <c r="F2423" s="30"/>
      <c r="G2423" s="30"/>
      <c r="H2423" s="136"/>
    </row>
    <row r="2424" spans="1:8">
      <c r="A2424" s="24"/>
      <c r="B2424" s="25"/>
      <c r="C2424" s="24"/>
      <c r="D2424" s="1" t="str">
        <f>IF(C2424="","",VLOOKUP(C2424,'Nomenclature des comptes'!$B$4:$C$646,2))</f>
        <v/>
      </c>
      <c r="E2424" s="73"/>
      <c r="F2424" s="30"/>
      <c r="G2424" s="30"/>
      <c r="H2424" s="136"/>
    </row>
    <row r="2425" spans="1:8">
      <c r="A2425" s="24"/>
      <c r="B2425" s="25"/>
      <c r="C2425" s="24"/>
      <c r="D2425" s="1" t="str">
        <f>IF(C2425="","",VLOOKUP(C2425,'Nomenclature des comptes'!$B$4:$C$646,2))</f>
        <v/>
      </c>
      <c r="E2425" s="73"/>
      <c r="F2425" s="30"/>
      <c r="G2425" s="30"/>
      <c r="H2425" s="136"/>
    </row>
    <row r="2426" spans="1:8">
      <c r="A2426" s="24"/>
      <c r="B2426" s="25"/>
      <c r="C2426" s="24"/>
      <c r="D2426" s="1" t="str">
        <f>IF(C2426="","",VLOOKUP(C2426,'Nomenclature des comptes'!$B$4:$C$646,2))</f>
        <v/>
      </c>
      <c r="E2426" s="73"/>
      <c r="F2426" s="30"/>
      <c r="G2426" s="30"/>
      <c r="H2426" s="136"/>
    </row>
    <row r="2427" spans="1:8">
      <c r="A2427" s="24"/>
      <c r="B2427" s="25"/>
      <c r="C2427" s="24"/>
      <c r="D2427" s="1" t="str">
        <f>IF(C2427="","",VLOOKUP(C2427,'Nomenclature des comptes'!$B$4:$C$646,2))</f>
        <v/>
      </c>
      <c r="E2427" s="73"/>
      <c r="F2427" s="30"/>
      <c r="G2427" s="30"/>
      <c r="H2427" s="136"/>
    </row>
    <row r="2428" spans="1:8">
      <c r="A2428" s="24"/>
      <c r="B2428" s="25"/>
      <c r="C2428" s="24"/>
      <c r="D2428" s="1" t="str">
        <f>IF(C2428="","",VLOOKUP(C2428,'Nomenclature des comptes'!$B$4:$C$646,2))</f>
        <v/>
      </c>
      <c r="E2428" s="73"/>
      <c r="F2428" s="30"/>
      <c r="G2428" s="30"/>
      <c r="H2428" s="136"/>
    </row>
    <row r="2429" spans="1:8">
      <c r="A2429" s="24"/>
      <c r="B2429" s="25"/>
      <c r="C2429" s="24"/>
      <c r="D2429" s="1" t="str">
        <f>IF(C2429="","",VLOOKUP(C2429,'Nomenclature des comptes'!$B$4:$C$646,2))</f>
        <v/>
      </c>
      <c r="E2429" s="73"/>
      <c r="F2429" s="30"/>
      <c r="G2429" s="30"/>
      <c r="H2429" s="136"/>
    </row>
    <row r="2430" spans="1:8">
      <c r="A2430" s="24"/>
      <c r="B2430" s="25"/>
      <c r="C2430" s="24"/>
      <c r="D2430" s="1" t="str">
        <f>IF(C2430="","",VLOOKUP(C2430,'Nomenclature des comptes'!$B$4:$C$646,2))</f>
        <v/>
      </c>
      <c r="E2430" s="73"/>
      <c r="F2430" s="30"/>
      <c r="G2430" s="30"/>
      <c r="H2430" s="136"/>
    </row>
    <row r="2431" spans="1:8">
      <c r="A2431" s="24"/>
      <c r="B2431" s="25"/>
      <c r="C2431" s="24"/>
      <c r="D2431" s="1" t="str">
        <f>IF(C2431="","",VLOOKUP(C2431,'Nomenclature des comptes'!$B$4:$C$646,2))</f>
        <v/>
      </c>
      <c r="E2431" s="73"/>
      <c r="F2431" s="30"/>
      <c r="G2431" s="30"/>
      <c r="H2431" s="136"/>
    </row>
    <row r="2432" spans="1:8">
      <c r="A2432" s="24"/>
      <c r="B2432" s="25"/>
      <c r="C2432" s="24"/>
      <c r="D2432" s="1" t="str">
        <f>IF(C2432="","",VLOOKUP(C2432,'Nomenclature des comptes'!$B$4:$C$646,2))</f>
        <v/>
      </c>
      <c r="E2432" s="73"/>
      <c r="F2432" s="30"/>
      <c r="G2432" s="30"/>
      <c r="H2432" s="136"/>
    </row>
    <row r="2433" spans="1:8">
      <c r="A2433" s="24"/>
      <c r="B2433" s="25"/>
      <c r="C2433" s="24"/>
      <c r="D2433" s="1" t="str">
        <f>IF(C2433="","",VLOOKUP(C2433,'Nomenclature des comptes'!$B$4:$C$646,2))</f>
        <v/>
      </c>
      <c r="E2433" s="73"/>
      <c r="F2433" s="30"/>
      <c r="G2433" s="30"/>
      <c r="H2433" s="136"/>
    </row>
    <row r="2434" spans="1:8">
      <c r="A2434" s="24"/>
      <c r="B2434" s="25"/>
      <c r="C2434" s="24"/>
      <c r="D2434" s="1" t="str">
        <f>IF(C2434="","",VLOOKUP(C2434,'Nomenclature des comptes'!$B$4:$C$646,2))</f>
        <v/>
      </c>
      <c r="E2434" s="73"/>
      <c r="F2434" s="30"/>
      <c r="G2434" s="30"/>
      <c r="H2434" s="136"/>
    </row>
    <row r="2435" spans="1:8">
      <c r="A2435" s="24"/>
      <c r="B2435" s="25"/>
      <c r="C2435" s="24"/>
      <c r="D2435" s="1" t="str">
        <f>IF(C2435="","",VLOOKUP(C2435,'Nomenclature des comptes'!$B$4:$C$646,2))</f>
        <v/>
      </c>
      <c r="E2435" s="73"/>
      <c r="F2435" s="30"/>
      <c r="G2435" s="30"/>
      <c r="H2435" s="136"/>
    </row>
    <row r="2436" spans="1:8">
      <c r="A2436" s="24"/>
      <c r="B2436" s="25"/>
      <c r="C2436" s="24"/>
      <c r="D2436" s="1" t="str">
        <f>IF(C2436="","",VLOOKUP(C2436,'Nomenclature des comptes'!$B$4:$C$646,2))</f>
        <v/>
      </c>
      <c r="E2436" s="73"/>
      <c r="F2436" s="30"/>
      <c r="G2436" s="30"/>
      <c r="H2436" s="136"/>
    </row>
    <row r="2437" spans="1:8">
      <c r="A2437" s="24"/>
      <c r="B2437" s="25"/>
      <c r="C2437" s="24"/>
      <c r="D2437" s="1" t="str">
        <f>IF(C2437="","",VLOOKUP(C2437,'Nomenclature des comptes'!$B$4:$C$646,2))</f>
        <v/>
      </c>
      <c r="E2437" s="73"/>
      <c r="F2437" s="30"/>
      <c r="G2437" s="30"/>
      <c r="H2437" s="136"/>
    </row>
    <row r="2438" spans="1:8">
      <c r="A2438" s="24"/>
      <c r="B2438" s="25"/>
      <c r="C2438" s="24"/>
      <c r="D2438" s="1" t="str">
        <f>IF(C2438="","",VLOOKUP(C2438,'Nomenclature des comptes'!$B$4:$C$646,2))</f>
        <v/>
      </c>
      <c r="E2438" s="73"/>
      <c r="F2438" s="30"/>
      <c r="G2438" s="30"/>
      <c r="H2438" s="136"/>
    </row>
    <row r="2439" spans="1:8">
      <c r="A2439" s="24"/>
      <c r="B2439" s="25"/>
      <c r="C2439" s="24"/>
      <c r="D2439" s="1" t="str">
        <f>IF(C2439="","",VLOOKUP(C2439,'Nomenclature des comptes'!$B$4:$C$646,2))</f>
        <v/>
      </c>
      <c r="E2439" s="73"/>
      <c r="F2439" s="30"/>
      <c r="G2439" s="30"/>
      <c r="H2439" s="136"/>
    </row>
    <row r="2440" spans="1:8">
      <c r="A2440" s="24"/>
      <c r="B2440" s="25"/>
      <c r="C2440" s="24"/>
      <c r="D2440" s="1" t="str">
        <f>IF(C2440="","",VLOOKUP(C2440,'Nomenclature des comptes'!$B$4:$C$646,2))</f>
        <v/>
      </c>
      <c r="E2440" s="73"/>
      <c r="F2440" s="30"/>
      <c r="G2440" s="30"/>
      <c r="H2440" s="136"/>
    </row>
    <row r="2441" spans="1:8">
      <c r="A2441" s="24"/>
      <c r="B2441" s="25"/>
      <c r="C2441" s="24"/>
      <c r="D2441" s="1" t="str">
        <f>IF(C2441="","",VLOOKUP(C2441,'Nomenclature des comptes'!$B$4:$C$646,2))</f>
        <v/>
      </c>
      <c r="E2441" s="73"/>
      <c r="F2441" s="30"/>
      <c r="G2441" s="30"/>
      <c r="H2441" s="136"/>
    </row>
    <row r="2442" spans="1:8">
      <c r="A2442" s="24"/>
      <c r="B2442" s="25"/>
      <c r="C2442" s="24"/>
      <c r="D2442" s="1" t="str">
        <f>IF(C2442="","",VLOOKUP(C2442,'Nomenclature des comptes'!$B$4:$C$646,2))</f>
        <v/>
      </c>
      <c r="E2442" s="73"/>
      <c r="F2442" s="30"/>
      <c r="G2442" s="30"/>
      <c r="H2442" s="136"/>
    </row>
    <row r="2443" spans="1:8">
      <c r="A2443" s="24"/>
      <c r="B2443" s="25"/>
      <c r="C2443" s="24"/>
      <c r="D2443" s="1" t="str">
        <f>IF(C2443="","",VLOOKUP(C2443,'Nomenclature des comptes'!$B$4:$C$646,2))</f>
        <v/>
      </c>
      <c r="E2443" s="73"/>
      <c r="F2443" s="30"/>
      <c r="G2443" s="30"/>
      <c r="H2443" s="136"/>
    </row>
    <row r="2444" spans="1:8">
      <c r="A2444" s="24"/>
      <c r="B2444" s="25"/>
      <c r="C2444" s="24"/>
      <c r="D2444" s="1" t="str">
        <f>IF(C2444="","",VLOOKUP(C2444,'Nomenclature des comptes'!$B$4:$C$646,2))</f>
        <v/>
      </c>
      <c r="E2444" s="73"/>
      <c r="F2444" s="30"/>
      <c r="G2444" s="30"/>
      <c r="H2444" s="136"/>
    </row>
    <row r="2445" spans="1:8">
      <c r="A2445" s="24"/>
      <c r="B2445" s="25"/>
      <c r="C2445" s="24"/>
      <c r="D2445" s="1" t="str">
        <f>IF(C2445="","",VLOOKUP(C2445,'Nomenclature des comptes'!$B$4:$C$646,2))</f>
        <v/>
      </c>
      <c r="E2445" s="73"/>
      <c r="F2445" s="30"/>
      <c r="G2445" s="30"/>
      <c r="H2445" s="136"/>
    </row>
    <row r="2446" spans="1:8">
      <c r="A2446" s="24"/>
      <c r="B2446" s="25"/>
      <c r="C2446" s="24"/>
      <c r="D2446" s="1" t="str">
        <f>IF(C2446="","",VLOOKUP(C2446,'Nomenclature des comptes'!$B$4:$C$646,2))</f>
        <v/>
      </c>
      <c r="E2446" s="73"/>
      <c r="F2446" s="30"/>
      <c r="G2446" s="30"/>
      <c r="H2446" s="136"/>
    </row>
    <row r="2447" spans="1:8">
      <c r="A2447" s="24"/>
      <c r="B2447" s="25"/>
      <c r="C2447" s="24"/>
      <c r="D2447" s="1" t="str">
        <f>IF(C2447="","",VLOOKUP(C2447,'Nomenclature des comptes'!$B$4:$C$646,2))</f>
        <v/>
      </c>
      <c r="E2447" s="73"/>
      <c r="F2447" s="30"/>
      <c r="G2447" s="30"/>
      <c r="H2447" s="136"/>
    </row>
    <row r="2448" spans="1:8">
      <c r="A2448" s="24"/>
      <c r="B2448" s="25"/>
      <c r="C2448" s="24"/>
      <c r="D2448" s="1" t="str">
        <f>IF(C2448="","",VLOOKUP(C2448,'Nomenclature des comptes'!$B$4:$C$646,2))</f>
        <v/>
      </c>
      <c r="E2448" s="73"/>
      <c r="F2448" s="30"/>
      <c r="G2448" s="30"/>
      <c r="H2448" s="136"/>
    </row>
    <row r="2449" spans="1:8">
      <c r="A2449" s="24"/>
      <c r="B2449" s="25"/>
      <c r="C2449" s="24"/>
      <c r="D2449" s="1" t="str">
        <f>IF(C2449="","",VLOOKUP(C2449,'Nomenclature des comptes'!$B$4:$C$646,2))</f>
        <v/>
      </c>
      <c r="E2449" s="73"/>
      <c r="F2449" s="30"/>
      <c r="G2449" s="30"/>
      <c r="H2449" s="136"/>
    </row>
    <row r="2450" spans="1:8">
      <c r="A2450" s="24"/>
      <c r="B2450" s="25"/>
      <c r="C2450" s="24"/>
      <c r="D2450" s="1" t="str">
        <f>IF(C2450="","",VLOOKUP(C2450,'Nomenclature des comptes'!$B$4:$C$646,2))</f>
        <v/>
      </c>
      <c r="E2450" s="73"/>
      <c r="F2450" s="30"/>
      <c r="G2450" s="30"/>
      <c r="H2450" s="136"/>
    </row>
    <row r="2451" spans="1:8">
      <c r="A2451" s="24"/>
      <c r="B2451" s="25"/>
      <c r="C2451" s="24"/>
      <c r="D2451" s="1" t="str">
        <f>IF(C2451="","",VLOOKUP(C2451,'Nomenclature des comptes'!$B$4:$C$646,2))</f>
        <v/>
      </c>
      <c r="E2451" s="73"/>
      <c r="F2451" s="30"/>
      <c r="G2451" s="30"/>
      <c r="H2451" s="136"/>
    </row>
    <row r="2452" spans="1:8">
      <c r="A2452" s="24"/>
      <c r="B2452" s="25"/>
      <c r="C2452" s="24"/>
      <c r="D2452" s="1" t="str">
        <f>IF(C2452="","",VLOOKUP(C2452,'Nomenclature des comptes'!$B$4:$C$646,2))</f>
        <v/>
      </c>
      <c r="E2452" s="73"/>
      <c r="F2452" s="30"/>
      <c r="G2452" s="30"/>
      <c r="H2452" s="136"/>
    </row>
    <row r="2453" spans="1:8">
      <c r="A2453" s="24"/>
      <c r="B2453" s="25"/>
      <c r="C2453" s="24"/>
      <c r="D2453" s="1" t="str">
        <f>IF(C2453="","",VLOOKUP(C2453,'Nomenclature des comptes'!$B$4:$C$646,2))</f>
        <v/>
      </c>
      <c r="E2453" s="73"/>
      <c r="F2453" s="30"/>
      <c r="G2453" s="30"/>
      <c r="H2453" s="136"/>
    </row>
    <row r="2454" spans="1:8">
      <c r="A2454" s="24"/>
      <c r="B2454" s="25"/>
      <c r="C2454" s="24"/>
      <c r="D2454" s="1" t="str">
        <f>IF(C2454="","",VLOOKUP(C2454,'Nomenclature des comptes'!$B$4:$C$646,2))</f>
        <v/>
      </c>
      <c r="E2454" s="73"/>
      <c r="F2454" s="30"/>
      <c r="G2454" s="30"/>
      <c r="H2454" s="136"/>
    </row>
    <row r="2455" spans="1:8">
      <c r="A2455" s="24"/>
      <c r="B2455" s="25"/>
      <c r="C2455" s="24"/>
      <c r="D2455" s="1" t="str">
        <f>IF(C2455="","",VLOOKUP(C2455,'Nomenclature des comptes'!$B$4:$C$646,2))</f>
        <v/>
      </c>
      <c r="E2455" s="73"/>
      <c r="F2455" s="30"/>
      <c r="G2455" s="30"/>
      <c r="H2455" s="136"/>
    </row>
    <row r="2456" spans="1:8">
      <c r="A2456" s="24"/>
      <c r="B2456" s="25"/>
      <c r="C2456" s="24"/>
      <c r="D2456" s="1" t="str">
        <f>IF(C2456="","",VLOOKUP(C2456,'Nomenclature des comptes'!$B$4:$C$646,2))</f>
        <v/>
      </c>
      <c r="E2456" s="73"/>
      <c r="F2456" s="30"/>
      <c r="G2456" s="30"/>
      <c r="H2456" s="136"/>
    </row>
    <row r="2457" spans="1:8">
      <c r="A2457" s="24"/>
      <c r="B2457" s="25"/>
      <c r="C2457" s="24"/>
      <c r="D2457" s="1" t="str">
        <f>IF(C2457="","",VLOOKUP(C2457,'Nomenclature des comptes'!$B$4:$C$646,2))</f>
        <v/>
      </c>
      <c r="E2457" s="73"/>
      <c r="F2457" s="30"/>
      <c r="G2457" s="30"/>
      <c r="H2457" s="136"/>
    </row>
    <row r="2458" spans="1:8">
      <c r="A2458" s="24"/>
      <c r="B2458" s="25"/>
      <c r="C2458" s="24"/>
      <c r="D2458" s="1" t="str">
        <f>IF(C2458="","",VLOOKUP(C2458,'Nomenclature des comptes'!$B$4:$C$646,2))</f>
        <v/>
      </c>
      <c r="E2458" s="73"/>
      <c r="F2458" s="30"/>
      <c r="G2458" s="30"/>
      <c r="H2458" s="136"/>
    </row>
    <row r="2459" spans="1:8">
      <c r="A2459" s="24"/>
      <c r="B2459" s="25"/>
      <c r="C2459" s="24"/>
      <c r="D2459" s="1" t="str">
        <f>IF(C2459="","",VLOOKUP(C2459,'Nomenclature des comptes'!$B$4:$C$646,2))</f>
        <v/>
      </c>
      <c r="E2459" s="73"/>
      <c r="F2459" s="30"/>
      <c r="G2459" s="30"/>
      <c r="H2459" s="136"/>
    </row>
    <row r="2460" spans="1:8">
      <c r="A2460" s="24"/>
      <c r="B2460" s="25"/>
      <c r="C2460" s="24"/>
      <c r="D2460" s="1" t="str">
        <f>IF(C2460="","",VLOOKUP(C2460,'Nomenclature des comptes'!$B$4:$C$646,2))</f>
        <v/>
      </c>
      <c r="E2460" s="73"/>
      <c r="F2460" s="30"/>
      <c r="G2460" s="30"/>
      <c r="H2460" s="136"/>
    </row>
    <row r="2461" spans="1:8">
      <c r="A2461" s="24"/>
      <c r="B2461" s="25"/>
      <c r="C2461" s="24"/>
      <c r="D2461" s="1" t="str">
        <f>IF(C2461="","",VLOOKUP(C2461,'Nomenclature des comptes'!$B$4:$C$646,2))</f>
        <v/>
      </c>
      <c r="E2461" s="73"/>
      <c r="F2461" s="30"/>
      <c r="G2461" s="30"/>
      <c r="H2461" s="136"/>
    </row>
    <row r="2462" spans="1:8">
      <c r="A2462" s="24"/>
      <c r="B2462" s="25"/>
      <c r="C2462" s="24"/>
      <c r="D2462" s="1" t="str">
        <f>IF(C2462="","",VLOOKUP(C2462,'Nomenclature des comptes'!$B$4:$C$646,2))</f>
        <v/>
      </c>
      <c r="E2462" s="73"/>
      <c r="F2462" s="30"/>
      <c r="G2462" s="30"/>
      <c r="H2462" s="136"/>
    </row>
    <row r="2463" spans="1:8">
      <c r="A2463" s="24"/>
      <c r="B2463" s="25"/>
      <c r="C2463" s="24"/>
      <c r="D2463" s="1" t="str">
        <f>IF(C2463="","",VLOOKUP(C2463,'Nomenclature des comptes'!$B$4:$C$646,2))</f>
        <v/>
      </c>
      <c r="E2463" s="73"/>
      <c r="F2463" s="30"/>
      <c r="G2463" s="30"/>
      <c r="H2463" s="136"/>
    </row>
    <row r="2464" spans="1:8">
      <c r="A2464" s="24"/>
      <c r="B2464" s="25"/>
      <c r="C2464" s="24"/>
      <c r="D2464" s="1" t="str">
        <f>IF(C2464="","",VLOOKUP(C2464,'Nomenclature des comptes'!$B$4:$C$646,2))</f>
        <v/>
      </c>
      <c r="E2464" s="73"/>
      <c r="F2464" s="30"/>
      <c r="G2464" s="30"/>
      <c r="H2464" s="136"/>
    </row>
    <row r="2465" spans="1:8">
      <c r="A2465" s="24"/>
      <c r="B2465" s="25"/>
      <c r="C2465" s="24"/>
      <c r="D2465" s="1" t="str">
        <f>IF(C2465="","",VLOOKUP(C2465,'Nomenclature des comptes'!$B$4:$C$646,2))</f>
        <v/>
      </c>
      <c r="E2465" s="73"/>
      <c r="F2465" s="30"/>
      <c r="G2465" s="30"/>
      <c r="H2465" s="136"/>
    </row>
    <row r="2466" spans="1:8">
      <c r="A2466" s="24"/>
      <c r="B2466" s="25"/>
      <c r="C2466" s="24"/>
      <c r="D2466" s="1" t="str">
        <f>IF(C2466="","",VLOOKUP(C2466,'Nomenclature des comptes'!$B$4:$C$646,2))</f>
        <v/>
      </c>
      <c r="E2466" s="73"/>
      <c r="F2466" s="30"/>
      <c r="G2466" s="30"/>
      <c r="H2466" s="136"/>
    </row>
    <row r="2467" spans="1:8">
      <c r="A2467" s="24"/>
      <c r="B2467" s="25"/>
      <c r="C2467" s="24"/>
      <c r="D2467" s="1" t="str">
        <f>IF(C2467="","",VLOOKUP(C2467,'Nomenclature des comptes'!$B$4:$C$646,2))</f>
        <v/>
      </c>
      <c r="E2467" s="73"/>
      <c r="F2467" s="30"/>
      <c r="G2467" s="30"/>
      <c r="H2467" s="136"/>
    </row>
    <row r="2468" spans="1:8">
      <c r="A2468" s="24"/>
      <c r="B2468" s="25"/>
      <c r="C2468" s="24"/>
      <c r="D2468" s="1" t="str">
        <f>IF(C2468="","",VLOOKUP(C2468,'Nomenclature des comptes'!$B$4:$C$646,2))</f>
        <v/>
      </c>
      <c r="E2468" s="73"/>
      <c r="F2468" s="30"/>
      <c r="G2468" s="30"/>
      <c r="H2468" s="136"/>
    </row>
    <row r="2469" spans="1:8">
      <c r="A2469" s="24"/>
      <c r="B2469" s="25"/>
      <c r="C2469" s="24"/>
      <c r="D2469" s="1" t="str">
        <f>IF(C2469="","",VLOOKUP(C2469,'Nomenclature des comptes'!$B$4:$C$646,2))</f>
        <v/>
      </c>
      <c r="E2469" s="73"/>
      <c r="F2469" s="30"/>
      <c r="G2469" s="30"/>
      <c r="H2469" s="136"/>
    </row>
    <row r="2470" spans="1:8">
      <c r="A2470" s="24"/>
      <c r="B2470" s="25"/>
      <c r="C2470" s="24"/>
      <c r="D2470" s="1" t="str">
        <f>IF(C2470="","",VLOOKUP(C2470,'Nomenclature des comptes'!$B$4:$C$646,2))</f>
        <v/>
      </c>
      <c r="E2470" s="73"/>
      <c r="F2470" s="30"/>
      <c r="G2470" s="30"/>
      <c r="H2470" s="136"/>
    </row>
    <row r="2471" spans="1:8">
      <c r="A2471" s="24"/>
      <c r="B2471" s="25"/>
      <c r="C2471" s="24"/>
      <c r="D2471" s="1" t="str">
        <f>IF(C2471="","",VLOOKUP(C2471,'Nomenclature des comptes'!$B$4:$C$646,2))</f>
        <v/>
      </c>
      <c r="E2471" s="73"/>
      <c r="F2471" s="30"/>
      <c r="G2471" s="30"/>
      <c r="H2471" s="136"/>
    </row>
    <row r="2472" spans="1:8">
      <c r="A2472" s="24"/>
      <c r="B2472" s="25"/>
      <c r="C2472" s="24"/>
      <c r="D2472" s="1" t="str">
        <f>IF(C2472="","",VLOOKUP(C2472,'Nomenclature des comptes'!$B$4:$C$646,2))</f>
        <v/>
      </c>
      <c r="E2472" s="73"/>
      <c r="F2472" s="30"/>
      <c r="G2472" s="30"/>
      <c r="H2472" s="136"/>
    </row>
    <row r="2473" spans="1:8">
      <c r="A2473" s="24"/>
      <c r="B2473" s="25"/>
      <c r="C2473" s="24"/>
      <c r="D2473" s="1" t="str">
        <f>IF(C2473="","",VLOOKUP(C2473,'Nomenclature des comptes'!$B$4:$C$646,2))</f>
        <v/>
      </c>
      <c r="E2473" s="73"/>
      <c r="F2473" s="30"/>
      <c r="G2473" s="30"/>
      <c r="H2473" s="136"/>
    </row>
    <row r="2474" spans="1:8">
      <c r="A2474" s="24"/>
      <c r="B2474" s="25"/>
      <c r="C2474" s="24"/>
      <c r="D2474" s="1" t="str">
        <f>IF(C2474="","",VLOOKUP(C2474,'Nomenclature des comptes'!$B$4:$C$646,2))</f>
        <v/>
      </c>
      <c r="E2474" s="73"/>
      <c r="F2474" s="30"/>
      <c r="G2474" s="30"/>
      <c r="H2474" s="136"/>
    </row>
    <row r="2475" spans="1:8">
      <c r="A2475" s="24"/>
      <c r="B2475" s="25"/>
      <c r="C2475" s="24"/>
      <c r="D2475" s="1" t="str">
        <f>IF(C2475="","",VLOOKUP(C2475,'Nomenclature des comptes'!$B$4:$C$646,2))</f>
        <v/>
      </c>
      <c r="E2475" s="73"/>
      <c r="F2475" s="30"/>
      <c r="G2475" s="30"/>
      <c r="H2475" s="136"/>
    </row>
    <row r="2476" spans="1:8">
      <c r="A2476" s="24"/>
      <c r="B2476" s="25"/>
      <c r="C2476" s="24"/>
      <c r="D2476" s="1" t="str">
        <f>IF(C2476="","",VLOOKUP(C2476,'Nomenclature des comptes'!$B$4:$C$646,2))</f>
        <v/>
      </c>
      <c r="E2476" s="73"/>
      <c r="F2476" s="30"/>
      <c r="G2476" s="30"/>
      <c r="H2476" s="136"/>
    </row>
    <row r="2477" spans="1:8">
      <c r="A2477" s="24"/>
      <c r="B2477" s="25"/>
      <c r="C2477" s="24"/>
      <c r="D2477" s="1" t="str">
        <f>IF(C2477="","",VLOOKUP(C2477,'Nomenclature des comptes'!$B$4:$C$646,2))</f>
        <v/>
      </c>
      <c r="E2477" s="73"/>
      <c r="F2477" s="30"/>
      <c r="G2477" s="30"/>
      <c r="H2477" s="136"/>
    </row>
    <row r="2478" spans="1:8">
      <c r="A2478" s="24"/>
      <c r="B2478" s="25"/>
      <c r="C2478" s="24"/>
      <c r="D2478" s="1" t="str">
        <f>IF(C2478="","",VLOOKUP(C2478,'Nomenclature des comptes'!$B$4:$C$646,2))</f>
        <v/>
      </c>
      <c r="E2478" s="73"/>
      <c r="F2478" s="30"/>
      <c r="G2478" s="30"/>
      <c r="H2478" s="136"/>
    </row>
    <row r="2479" spans="1:8">
      <c r="A2479" s="24"/>
      <c r="B2479" s="25"/>
      <c r="C2479" s="24"/>
      <c r="D2479" s="1" t="str">
        <f>IF(C2479="","",VLOOKUP(C2479,'Nomenclature des comptes'!$B$4:$C$646,2))</f>
        <v/>
      </c>
      <c r="E2479" s="73"/>
      <c r="F2479" s="30"/>
      <c r="G2479" s="30"/>
      <c r="H2479" s="136"/>
    </row>
    <row r="2480" spans="1:8">
      <c r="A2480" s="24"/>
      <c r="B2480" s="25"/>
      <c r="C2480" s="24"/>
      <c r="D2480" s="1" t="str">
        <f>IF(C2480="","",VLOOKUP(C2480,'Nomenclature des comptes'!$B$4:$C$646,2))</f>
        <v/>
      </c>
      <c r="E2480" s="73"/>
      <c r="F2480" s="30"/>
      <c r="G2480" s="30"/>
      <c r="H2480" s="136"/>
    </row>
    <row r="2481" spans="1:8">
      <c r="A2481" s="24"/>
      <c r="B2481" s="25"/>
      <c r="C2481" s="24"/>
      <c r="D2481" s="1" t="str">
        <f>IF(C2481="","",VLOOKUP(C2481,'Nomenclature des comptes'!$B$4:$C$646,2))</f>
        <v/>
      </c>
      <c r="E2481" s="73"/>
      <c r="F2481" s="30"/>
      <c r="G2481" s="30"/>
      <c r="H2481" s="136"/>
    </row>
    <row r="2482" spans="1:8">
      <c r="A2482" s="24"/>
      <c r="B2482" s="25"/>
      <c r="C2482" s="24"/>
      <c r="D2482" s="1" t="str">
        <f>IF(C2482="","",VLOOKUP(C2482,'Nomenclature des comptes'!$B$4:$C$646,2))</f>
        <v/>
      </c>
      <c r="E2482" s="73"/>
      <c r="F2482" s="30"/>
      <c r="G2482" s="30"/>
      <c r="H2482" s="136"/>
    </row>
    <row r="2483" spans="1:8">
      <c r="A2483" s="24"/>
      <c r="B2483" s="25"/>
      <c r="C2483" s="24"/>
      <c r="D2483" s="1" t="str">
        <f>IF(C2483="","",VLOOKUP(C2483,'Nomenclature des comptes'!$B$4:$C$646,2))</f>
        <v/>
      </c>
      <c r="E2483" s="73"/>
      <c r="F2483" s="30"/>
      <c r="G2483" s="30"/>
      <c r="H2483" s="136"/>
    </row>
    <row r="2484" spans="1:8">
      <c r="A2484" s="24"/>
      <c r="B2484" s="25"/>
      <c r="C2484" s="24"/>
      <c r="D2484" s="1" t="str">
        <f>IF(C2484="","",VLOOKUP(C2484,'Nomenclature des comptes'!$B$4:$C$646,2))</f>
        <v/>
      </c>
      <c r="E2484" s="73"/>
      <c r="F2484" s="30"/>
      <c r="G2484" s="30"/>
      <c r="H2484" s="136"/>
    </row>
    <row r="2485" spans="1:8">
      <c r="A2485" s="24"/>
      <c r="B2485" s="25"/>
      <c r="C2485" s="24"/>
      <c r="D2485" s="1" t="str">
        <f>IF(C2485="","",VLOOKUP(C2485,'Nomenclature des comptes'!$B$4:$C$646,2))</f>
        <v/>
      </c>
      <c r="E2485" s="73"/>
      <c r="F2485" s="30"/>
      <c r="G2485" s="30"/>
      <c r="H2485" s="136"/>
    </row>
    <row r="2486" spans="1:8">
      <c r="A2486" s="24"/>
      <c r="B2486" s="25"/>
      <c r="C2486" s="24"/>
      <c r="D2486" s="1" t="str">
        <f>IF(C2486="","",VLOOKUP(C2486,'Nomenclature des comptes'!$B$4:$C$646,2))</f>
        <v/>
      </c>
      <c r="E2486" s="73"/>
      <c r="F2486" s="30"/>
      <c r="G2486" s="30"/>
      <c r="H2486" s="136"/>
    </row>
    <row r="2487" spans="1:8">
      <c r="A2487" s="24"/>
      <c r="B2487" s="25"/>
      <c r="C2487" s="24"/>
      <c r="D2487" s="1" t="str">
        <f>IF(C2487="","",VLOOKUP(C2487,'Nomenclature des comptes'!$B$4:$C$646,2))</f>
        <v/>
      </c>
      <c r="E2487" s="73"/>
      <c r="F2487" s="30"/>
      <c r="G2487" s="30"/>
      <c r="H2487" s="136"/>
    </row>
    <row r="2488" spans="1:8">
      <c r="A2488" s="24"/>
      <c r="B2488" s="25"/>
      <c r="C2488" s="24"/>
      <c r="D2488" s="1" t="str">
        <f>IF(C2488="","",VLOOKUP(C2488,'Nomenclature des comptes'!$B$4:$C$646,2))</f>
        <v/>
      </c>
      <c r="E2488" s="73"/>
      <c r="F2488" s="30"/>
      <c r="G2488" s="30"/>
      <c r="H2488" s="136"/>
    </row>
    <row r="2489" spans="1:8">
      <c r="A2489" s="24"/>
      <c r="B2489" s="25"/>
      <c r="C2489" s="24"/>
      <c r="D2489" s="1" t="str">
        <f>IF(C2489="","",VLOOKUP(C2489,'Nomenclature des comptes'!$B$4:$C$646,2))</f>
        <v/>
      </c>
      <c r="E2489" s="73"/>
      <c r="F2489" s="30"/>
      <c r="G2489" s="30"/>
      <c r="H2489" s="136"/>
    </row>
    <row r="2490" spans="1:8">
      <c r="A2490" s="24"/>
      <c r="B2490" s="25"/>
      <c r="C2490" s="24"/>
      <c r="D2490" s="1" t="str">
        <f>IF(C2490="","",VLOOKUP(C2490,'Nomenclature des comptes'!$B$4:$C$646,2))</f>
        <v/>
      </c>
      <c r="E2490" s="73"/>
      <c r="F2490" s="30"/>
      <c r="G2490" s="30"/>
      <c r="H2490" s="136"/>
    </row>
    <row r="2491" spans="1:8">
      <c r="A2491" s="24"/>
      <c r="B2491" s="25"/>
      <c r="C2491" s="24"/>
      <c r="D2491" s="1" t="str">
        <f>IF(C2491="","",VLOOKUP(C2491,'Nomenclature des comptes'!$B$4:$C$646,2))</f>
        <v/>
      </c>
      <c r="E2491" s="73"/>
      <c r="F2491" s="30"/>
      <c r="G2491" s="30"/>
      <c r="H2491" s="136"/>
    </row>
    <row r="2492" spans="1:8">
      <c r="A2492" s="24"/>
      <c r="B2492" s="25"/>
      <c r="C2492" s="24"/>
      <c r="D2492" s="1" t="str">
        <f>IF(C2492="","",VLOOKUP(C2492,'Nomenclature des comptes'!$B$4:$C$646,2))</f>
        <v/>
      </c>
      <c r="E2492" s="73"/>
      <c r="F2492" s="30"/>
      <c r="G2492" s="30"/>
      <c r="H2492" s="136"/>
    </row>
    <row r="2493" spans="1:8">
      <c r="A2493" s="24"/>
      <c r="B2493" s="25"/>
      <c r="C2493" s="24"/>
      <c r="D2493" s="1" t="str">
        <f>IF(C2493="","",VLOOKUP(C2493,'Nomenclature des comptes'!$B$4:$C$646,2))</f>
        <v/>
      </c>
      <c r="E2493" s="73"/>
      <c r="F2493" s="30"/>
      <c r="G2493" s="30"/>
      <c r="H2493" s="136"/>
    </row>
    <row r="2494" spans="1:8">
      <c r="A2494" s="24"/>
      <c r="B2494" s="25"/>
      <c r="C2494" s="24"/>
      <c r="D2494" s="1" t="str">
        <f>IF(C2494="","",VLOOKUP(C2494,'Nomenclature des comptes'!$B$4:$C$646,2))</f>
        <v/>
      </c>
      <c r="E2494" s="73"/>
      <c r="F2494" s="30"/>
      <c r="G2494" s="30"/>
      <c r="H2494" s="136"/>
    </row>
    <row r="2495" spans="1:8">
      <c r="A2495" s="24"/>
      <c r="B2495" s="25"/>
      <c r="C2495" s="24"/>
      <c r="D2495" s="1" t="str">
        <f>IF(C2495="","",VLOOKUP(C2495,'Nomenclature des comptes'!$B$4:$C$646,2))</f>
        <v/>
      </c>
      <c r="E2495" s="73"/>
      <c r="F2495" s="30"/>
      <c r="G2495" s="30"/>
      <c r="H2495" s="136"/>
    </row>
    <row r="2496" spans="1:8">
      <c r="A2496" s="24"/>
      <c r="B2496" s="25"/>
      <c r="C2496" s="24"/>
      <c r="D2496" s="1" t="str">
        <f>IF(C2496="","",VLOOKUP(C2496,'Nomenclature des comptes'!$B$4:$C$646,2))</f>
        <v/>
      </c>
      <c r="E2496" s="73"/>
      <c r="F2496" s="30"/>
      <c r="G2496" s="30"/>
      <c r="H2496" s="136"/>
    </row>
    <row r="2497" spans="1:8">
      <c r="A2497" s="24"/>
      <c r="B2497" s="25"/>
      <c r="C2497" s="24"/>
      <c r="D2497" s="1" t="str">
        <f>IF(C2497="","",VLOOKUP(C2497,'Nomenclature des comptes'!$B$4:$C$646,2))</f>
        <v/>
      </c>
      <c r="E2497" s="73"/>
      <c r="F2497" s="30"/>
      <c r="G2497" s="30"/>
      <c r="H2497" s="136"/>
    </row>
    <row r="2498" spans="1:8">
      <c r="A2498" s="24"/>
      <c r="B2498" s="25"/>
      <c r="C2498" s="24"/>
      <c r="D2498" s="1" t="str">
        <f>IF(C2498="","",VLOOKUP(C2498,'Nomenclature des comptes'!$B$4:$C$646,2))</f>
        <v/>
      </c>
      <c r="E2498" s="73"/>
      <c r="F2498" s="30"/>
      <c r="G2498" s="30"/>
      <c r="H2498" s="136"/>
    </row>
    <row r="2499" spans="1:8">
      <c r="A2499" s="24"/>
      <c r="B2499" s="25"/>
      <c r="C2499" s="24"/>
      <c r="D2499" s="1" t="str">
        <f>IF(C2499="","",VLOOKUP(C2499,'Nomenclature des comptes'!$B$4:$C$646,2))</f>
        <v/>
      </c>
      <c r="E2499" s="73"/>
      <c r="F2499" s="30"/>
      <c r="G2499" s="30"/>
      <c r="H2499" s="136"/>
    </row>
    <row r="2500" spans="1:8">
      <c r="A2500" s="24"/>
      <c r="B2500" s="25"/>
      <c r="C2500" s="24"/>
      <c r="D2500" s="1" t="str">
        <f>IF(C2500="","",VLOOKUP(C2500,'Nomenclature des comptes'!$B$4:$C$646,2))</f>
        <v/>
      </c>
      <c r="E2500" s="73"/>
      <c r="F2500" s="30"/>
      <c r="G2500" s="30"/>
      <c r="H2500" s="136"/>
    </row>
    <row r="2501" spans="1:8">
      <c r="A2501" s="24"/>
      <c r="B2501" s="25"/>
      <c r="C2501" s="24"/>
      <c r="D2501" s="1" t="str">
        <f>IF(C2501="","",VLOOKUP(C2501,'Nomenclature des comptes'!$B$4:$C$646,2))</f>
        <v/>
      </c>
      <c r="E2501" s="73"/>
      <c r="F2501" s="30"/>
      <c r="G2501" s="30"/>
      <c r="H2501" s="136"/>
    </row>
    <row r="2502" spans="1:8">
      <c r="A2502" s="24"/>
      <c r="B2502" s="25"/>
      <c r="C2502" s="24"/>
      <c r="D2502" s="1" t="str">
        <f>IF(C2502="","",VLOOKUP(C2502,'Nomenclature des comptes'!$B$4:$C$646,2))</f>
        <v/>
      </c>
      <c r="E2502" s="73"/>
      <c r="F2502" s="30"/>
      <c r="G2502" s="30"/>
      <c r="H2502" s="136"/>
    </row>
    <row r="2503" spans="1:8">
      <c r="A2503" s="24"/>
      <c r="B2503" s="25"/>
      <c r="C2503" s="24"/>
      <c r="D2503" s="1" t="str">
        <f>IF(C2503="","",VLOOKUP(C2503,'Nomenclature des comptes'!$B$4:$C$646,2))</f>
        <v/>
      </c>
      <c r="E2503" s="73"/>
      <c r="F2503" s="30"/>
      <c r="G2503" s="30"/>
      <c r="H2503" s="136"/>
    </row>
    <row r="2504" spans="1:8">
      <c r="A2504" s="24"/>
      <c r="B2504" s="25"/>
      <c r="C2504" s="24"/>
      <c r="D2504" s="1" t="str">
        <f>IF(C2504="","",VLOOKUP(C2504,'Nomenclature des comptes'!$B$4:$C$646,2))</f>
        <v/>
      </c>
      <c r="E2504" s="73"/>
      <c r="F2504" s="30"/>
      <c r="G2504" s="30"/>
      <c r="H2504" s="136"/>
    </row>
    <row r="2505" spans="1:8">
      <c r="A2505" s="24"/>
      <c r="B2505" s="25"/>
      <c r="C2505" s="24"/>
      <c r="D2505" s="1" t="str">
        <f>IF(C2505="","",VLOOKUP(C2505,'Nomenclature des comptes'!$B$4:$C$646,2))</f>
        <v/>
      </c>
      <c r="E2505" s="73"/>
      <c r="F2505" s="30"/>
      <c r="G2505" s="30"/>
      <c r="H2505" s="136"/>
    </row>
    <row r="2506" spans="1:8">
      <c r="A2506" s="24"/>
      <c r="B2506" s="25"/>
      <c r="C2506" s="24"/>
      <c r="D2506" s="1" t="str">
        <f>IF(C2506="","",VLOOKUP(C2506,'Nomenclature des comptes'!$B$4:$C$646,2))</f>
        <v/>
      </c>
      <c r="E2506" s="73"/>
      <c r="F2506" s="30"/>
      <c r="G2506" s="30"/>
      <c r="H2506" s="136"/>
    </row>
    <row r="2507" spans="1:8">
      <c r="A2507" s="24"/>
      <c r="B2507" s="25"/>
      <c r="C2507" s="24"/>
      <c r="D2507" s="1" t="str">
        <f>IF(C2507="","",VLOOKUP(C2507,'Nomenclature des comptes'!$B$4:$C$646,2))</f>
        <v/>
      </c>
      <c r="E2507" s="73"/>
      <c r="F2507" s="30"/>
      <c r="G2507" s="30"/>
      <c r="H2507" s="136"/>
    </row>
    <row r="2508" spans="1:8">
      <c r="A2508" s="24"/>
      <c r="B2508" s="25"/>
      <c r="C2508" s="24"/>
      <c r="D2508" s="1" t="str">
        <f>IF(C2508="","",VLOOKUP(C2508,'Nomenclature des comptes'!$B$4:$C$646,2))</f>
        <v/>
      </c>
      <c r="E2508" s="73"/>
      <c r="F2508" s="30"/>
      <c r="G2508" s="30"/>
      <c r="H2508" s="136"/>
    </row>
    <row r="2509" spans="1:8">
      <c r="A2509" s="24"/>
      <c r="B2509" s="25"/>
      <c r="C2509" s="24"/>
      <c r="D2509" s="1" t="str">
        <f>IF(C2509="","",VLOOKUP(C2509,'Nomenclature des comptes'!$B$4:$C$646,2))</f>
        <v/>
      </c>
      <c r="E2509" s="73"/>
      <c r="F2509" s="30"/>
      <c r="G2509" s="30"/>
      <c r="H2509" s="136"/>
    </row>
    <row r="2510" spans="1:8">
      <c r="A2510" s="24"/>
      <c r="B2510" s="25"/>
      <c r="C2510" s="24"/>
      <c r="D2510" s="1" t="str">
        <f>IF(C2510="","",VLOOKUP(C2510,'Nomenclature des comptes'!$B$4:$C$646,2))</f>
        <v/>
      </c>
      <c r="E2510" s="73"/>
      <c r="F2510" s="30"/>
      <c r="G2510" s="30"/>
      <c r="H2510" s="136"/>
    </row>
    <row r="2511" spans="1:8">
      <c r="A2511" s="24"/>
      <c r="B2511" s="25"/>
      <c r="C2511" s="24"/>
      <c r="D2511" s="1" t="str">
        <f>IF(C2511="","",VLOOKUP(C2511,'Nomenclature des comptes'!$B$4:$C$646,2))</f>
        <v/>
      </c>
      <c r="E2511" s="73"/>
      <c r="F2511" s="30"/>
      <c r="G2511" s="30"/>
      <c r="H2511" s="136"/>
    </row>
    <row r="2512" spans="1:8">
      <c r="A2512" s="24"/>
      <c r="B2512" s="25"/>
      <c r="C2512" s="24"/>
      <c r="D2512" s="1" t="str">
        <f>IF(C2512="","",VLOOKUP(C2512,'Nomenclature des comptes'!$B$4:$C$646,2))</f>
        <v/>
      </c>
      <c r="E2512" s="73"/>
      <c r="F2512" s="30"/>
      <c r="G2512" s="30"/>
      <c r="H2512" s="136"/>
    </row>
    <row r="2513" spans="1:8">
      <c r="A2513" s="24"/>
      <c r="B2513" s="25"/>
      <c r="C2513" s="24"/>
      <c r="D2513" s="1" t="str">
        <f>IF(C2513="","",VLOOKUP(C2513,'Nomenclature des comptes'!$B$4:$C$646,2))</f>
        <v/>
      </c>
      <c r="E2513" s="73"/>
      <c r="F2513" s="30"/>
      <c r="G2513" s="30"/>
      <c r="H2513" s="136"/>
    </row>
    <row r="2514" spans="1:8">
      <c r="A2514" s="24"/>
      <c r="B2514" s="25"/>
      <c r="C2514" s="24"/>
      <c r="D2514" s="1" t="str">
        <f>IF(C2514="","",VLOOKUP(C2514,'Nomenclature des comptes'!$B$4:$C$646,2))</f>
        <v/>
      </c>
      <c r="E2514" s="73"/>
      <c r="F2514" s="30"/>
      <c r="G2514" s="30"/>
      <c r="H2514" s="136"/>
    </row>
    <row r="2515" spans="1:8">
      <c r="A2515" s="24"/>
      <c r="B2515" s="25"/>
      <c r="C2515" s="24"/>
      <c r="D2515" s="1" t="str">
        <f>IF(C2515="","",VLOOKUP(C2515,'Nomenclature des comptes'!$B$4:$C$646,2))</f>
        <v/>
      </c>
      <c r="E2515" s="73"/>
      <c r="F2515" s="30"/>
      <c r="G2515" s="30"/>
      <c r="H2515" s="136"/>
    </row>
    <row r="2516" spans="1:8">
      <c r="A2516" s="24"/>
      <c r="B2516" s="25"/>
      <c r="C2516" s="24"/>
      <c r="D2516" s="1" t="str">
        <f>IF(C2516="","",VLOOKUP(C2516,'Nomenclature des comptes'!$B$4:$C$646,2))</f>
        <v/>
      </c>
      <c r="E2516" s="73"/>
      <c r="F2516" s="30"/>
      <c r="G2516" s="30"/>
      <c r="H2516" s="136"/>
    </row>
    <row r="2517" spans="1:8">
      <c r="A2517" s="24"/>
      <c r="B2517" s="25"/>
      <c r="C2517" s="24"/>
      <c r="D2517" s="1" t="str">
        <f>IF(C2517="","",VLOOKUP(C2517,'Nomenclature des comptes'!$B$4:$C$646,2))</f>
        <v/>
      </c>
      <c r="E2517" s="73"/>
      <c r="F2517" s="30"/>
      <c r="G2517" s="30"/>
      <c r="H2517" s="136"/>
    </row>
    <row r="2518" spans="1:8">
      <c r="A2518" s="24"/>
      <c r="B2518" s="25"/>
      <c r="C2518" s="24"/>
      <c r="D2518" s="1" t="str">
        <f>IF(C2518="","",VLOOKUP(C2518,'Nomenclature des comptes'!$B$4:$C$646,2))</f>
        <v/>
      </c>
      <c r="E2518" s="73"/>
      <c r="F2518" s="30"/>
      <c r="G2518" s="30"/>
      <c r="H2518" s="136"/>
    </row>
    <row r="2519" spans="1:8">
      <c r="A2519" s="24"/>
      <c r="B2519" s="25"/>
      <c r="C2519" s="24"/>
      <c r="D2519" s="1" t="str">
        <f>IF(C2519="","",VLOOKUP(C2519,'Nomenclature des comptes'!$B$4:$C$646,2))</f>
        <v/>
      </c>
      <c r="E2519" s="73"/>
      <c r="F2519" s="30"/>
      <c r="G2519" s="30"/>
      <c r="H2519" s="136"/>
    </row>
    <row r="2520" spans="1:8">
      <c r="A2520" s="24"/>
      <c r="B2520" s="25"/>
      <c r="C2520" s="24"/>
      <c r="D2520" s="1" t="str">
        <f>IF(C2520="","",VLOOKUP(C2520,'Nomenclature des comptes'!$B$4:$C$646,2))</f>
        <v/>
      </c>
      <c r="E2520" s="73"/>
      <c r="F2520" s="30"/>
      <c r="G2520" s="30"/>
      <c r="H2520" s="136"/>
    </row>
    <row r="2521" spans="1:8">
      <c r="A2521" s="24"/>
      <c r="B2521" s="25"/>
      <c r="C2521" s="24"/>
      <c r="D2521" s="1" t="str">
        <f>IF(C2521="","",VLOOKUP(C2521,'Nomenclature des comptes'!$B$4:$C$646,2))</f>
        <v/>
      </c>
      <c r="E2521" s="73"/>
      <c r="F2521" s="30"/>
      <c r="G2521" s="30"/>
      <c r="H2521" s="136"/>
    </row>
    <row r="2522" spans="1:8">
      <c r="A2522" s="24"/>
      <c r="B2522" s="25"/>
      <c r="C2522" s="24"/>
      <c r="D2522" s="1" t="str">
        <f>IF(C2522="","",VLOOKUP(C2522,'Nomenclature des comptes'!$B$4:$C$646,2))</f>
        <v/>
      </c>
      <c r="E2522" s="73"/>
      <c r="F2522" s="30"/>
      <c r="G2522" s="30"/>
      <c r="H2522" s="136"/>
    </row>
    <row r="2523" spans="1:8">
      <c r="A2523" s="24"/>
      <c r="B2523" s="25"/>
      <c r="C2523" s="24"/>
      <c r="D2523" s="1" t="str">
        <f>IF(C2523="","",VLOOKUP(C2523,'Nomenclature des comptes'!$B$4:$C$646,2))</f>
        <v/>
      </c>
      <c r="E2523" s="73"/>
      <c r="F2523" s="30"/>
      <c r="G2523" s="30"/>
      <c r="H2523" s="136"/>
    </row>
    <row r="2524" spans="1:8">
      <c r="A2524" s="24"/>
      <c r="B2524" s="25"/>
      <c r="C2524" s="24"/>
      <c r="D2524" s="1" t="str">
        <f>IF(C2524="","",VLOOKUP(C2524,'Nomenclature des comptes'!$B$4:$C$646,2))</f>
        <v/>
      </c>
      <c r="E2524" s="73"/>
      <c r="F2524" s="30"/>
      <c r="G2524" s="30"/>
      <c r="H2524" s="136"/>
    </row>
    <row r="2525" spans="1:8">
      <c r="A2525" s="24"/>
      <c r="B2525" s="25"/>
      <c r="C2525" s="24"/>
      <c r="D2525" s="1" t="str">
        <f>IF(C2525="","",VLOOKUP(C2525,'Nomenclature des comptes'!$B$4:$C$646,2))</f>
        <v/>
      </c>
      <c r="E2525" s="73"/>
      <c r="F2525" s="30"/>
      <c r="G2525" s="30"/>
      <c r="H2525" s="136"/>
    </row>
    <row r="2526" spans="1:8">
      <c r="A2526" s="24"/>
      <c r="B2526" s="25"/>
      <c r="C2526" s="24"/>
      <c r="D2526" s="1" t="str">
        <f>IF(C2526="","",VLOOKUP(C2526,'Nomenclature des comptes'!$B$4:$C$646,2))</f>
        <v/>
      </c>
      <c r="E2526" s="73"/>
      <c r="F2526" s="30"/>
      <c r="G2526" s="30"/>
      <c r="H2526" s="136"/>
    </row>
    <row r="2527" spans="1:8">
      <c r="A2527" s="24"/>
      <c r="B2527" s="25"/>
      <c r="C2527" s="24"/>
      <c r="D2527" s="1" t="str">
        <f>IF(C2527="","",VLOOKUP(C2527,'Nomenclature des comptes'!$B$4:$C$646,2))</f>
        <v/>
      </c>
      <c r="E2527" s="73"/>
      <c r="F2527" s="30"/>
      <c r="G2527" s="30"/>
      <c r="H2527" s="136"/>
    </row>
    <row r="2528" spans="1:8">
      <c r="A2528" s="24"/>
      <c r="B2528" s="25"/>
      <c r="C2528" s="24"/>
      <c r="D2528" s="1" t="str">
        <f>IF(C2528="","",VLOOKUP(C2528,'Nomenclature des comptes'!$B$4:$C$646,2))</f>
        <v/>
      </c>
      <c r="E2528" s="73"/>
      <c r="F2528" s="30"/>
      <c r="G2528" s="30"/>
      <c r="H2528" s="136"/>
    </row>
    <row r="2529" spans="1:8">
      <c r="A2529" s="24"/>
      <c r="B2529" s="25"/>
      <c r="C2529" s="24"/>
      <c r="D2529" s="1" t="str">
        <f>IF(C2529="","",VLOOKUP(C2529,'Nomenclature des comptes'!$B$4:$C$646,2))</f>
        <v/>
      </c>
      <c r="E2529" s="73"/>
      <c r="F2529" s="30"/>
      <c r="G2529" s="30"/>
      <c r="H2529" s="136"/>
    </row>
    <row r="2530" spans="1:8">
      <c r="A2530" s="24"/>
      <c r="B2530" s="25"/>
      <c r="C2530" s="24"/>
      <c r="D2530" s="1" t="str">
        <f>IF(C2530="","",VLOOKUP(C2530,'Nomenclature des comptes'!$B$4:$C$646,2))</f>
        <v/>
      </c>
      <c r="E2530" s="73"/>
      <c r="F2530" s="30"/>
      <c r="G2530" s="30"/>
      <c r="H2530" s="136"/>
    </row>
    <row r="2531" spans="1:8">
      <c r="A2531" s="24"/>
      <c r="B2531" s="25"/>
      <c r="C2531" s="24"/>
      <c r="D2531" s="1" t="str">
        <f>IF(C2531="","",VLOOKUP(C2531,'Nomenclature des comptes'!$B$4:$C$646,2))</f>
        <v/>
      </c>
      <c r="E2531" s="73"/>
      <c r="F2531" s="30"/>
      <c r="G2531" s="30"/>
      <c r="H2531" s="136"/>
    </row>
    <row r="2532" spans="1:8">
      <c r="A2532" s="24"/>
      <c r="B2532" s="25"/>
      <c r="C2532" s="24"/>
      <c r="D2532" s="1" t="str">
        <f>IF(C2532="","",VLOOKUP(C2532,'Nomenclature des comptes'!$B$4:$C$646,2))</f>
        <v/>
      </c>
      <c r="E2532" s="73"/>
      <c r="F2532" s="30"/>
      <c r="G2532" s="30"/>
      <c r="H2532" s="136"/>
    </row>
    <row r="2533" spans="1:8">
      <c r="A2533" s="24"/>
      <c r="B2533" s="25"/>
      <c r="C2533" s="24"/>
      <c r="D2533" s="1" t="str">
        <f>IF(C2533="","",VLOOKUP(C2533,'Nomenclature des comptes'!$B$4:$C$646,2))</f>
        <v/>
      </c>
      <c r="E2533" s="73"/>
      <c r="F2533" s="30"/>
      <c r="G2533" s="30"/>
      <c r="H2533" s="136"/>
    </row>
    <row r="2534" spans="1:8">
      <c r="A2534" s="24"/>
      <c r="B2534" s="25"/>
      <c r="C2534" s="24"/>
      <c r="D2534" s="1" t="str">
        <f>IF(C2534="","",VLOOKUP(C2534,'Nomenclature des comptes'!$B$4:$C$646,2))</f>
        <v/>
      </c>
      <c r="E2534" s="73"/>
      <c r="F2534" s="30"/>
      <c r="G2534" s="30"/>
      <c r="H2534" s="136"/>
    </row>
    <row r="2535" spans="1:8">
      <c r="A2535" s="24"/>
      <c r="B2535" s="25"/>
      <c r="C2535" s="24"/>
      <c r="D2535" s="1" t="str">
        <f>IF(C2535="","",VLOOKUP(C2535,'Nomenclature des comptes'!$B$4:$C$646,2))</f>
        <v/>
      </c>
      <c r="E2535" s="73"/>
      <c r="F2535" s="30"/>
      <c r="G2535" s="30"/>
      <c r="H2535" s="136"/>
    </row>
    <row r="2536" spans="1:8">
      <c r="A2536" s="24"/>
      <c r="B2536" s="25"/>
      <c r="C2536" s="24"/>
      <c r="D2536" s="1" t="str">
        <f>IF(C2536="","",VLOOKUP(C2536,'Nomenclature des comptes'!$B$4:$C$646,2))</f>
        <v/>
      </c>
      <c r="E2536" s="73"/>
      <c r="F2536" s="30"/>
      <c r="G2536" s="30"/>
      <c r="H2536" s="136"/>
    </row>
    <row r="2537" spans="1:8">
      <c r="A2537" s="24"/>
      <c r="B2537" s="25"/>
      <c r="C2537" s="24"/>
      <c r="D2537" s="1" t="str">
        <f>IF(C2537="","",VLOOKUP(C2537,'Nomenclature des comptes'!$B$4:$C$646,2))</f>
        <v/>
      </c>
      <c r="E2537" s="73"/>
      <c r="F2537" s="30"/>
      <c r="G2537" s="30"/>
      <c r="H2537" s="136"/>
    </row>
    <row r="2538" spans="1:8">
      <c r="A2538" s="24"/>
      <c r="B2538" s="25"/>
      <c r="C2538" s="24"/>
      <c r="D2538" s="1" t="str">
        <f>IF(C2538="","",VLOOKUP(C2538,'Nomenclature des comptes'!$B$4:$C$646,2))</f>
        <v/>
      </c>
      <c r="E2538" s="73"/>
      <c r="F2538" s="30"/>
      <c r="G2538" s="30"/>
      <c r="H2538" s="136"/>
    </row>
    <row r="2539" spans="1:8">
      <c r="A2539" s="138"/>
      <c r="B2539" s="148"/>
      <c r="C2539" s="138"/>
      <c r="D2539" s="139" t="str">
        <f>IF(C2539="","",VLOOKUP(C2539,'Nomenclature des comptes'!$B$4:$C$646,2))</f>
        <v/>
      </c>
      <c r="E2539" s="140"/>
      <c r="F2539" s="141"/>
      <c r="G2539" s="141"/>
      <c r="H2539" s="142"/>
    </row>
    <row r="65537" spans="2:2">
      <c r="B65537" s="25"/>
    </row>
  </sheetData>
  <mergeCells count="1">
    <mergeCell ref="A1:G1"/>
  </mergeCells>
  <phoneticPr fontId="0" type="noConversion"/>
  <conditionalFormatting sqref="F5:F6">
    <cfRule type="cellIs" dxfId="71" priority="1" stopIfTrue="1" operator="notEqual">
      <formula>$G$5</formula>
    </cfRule>
  </conditionalFormatting>
  <conditionalFormatting sqref="G5:G6">
    <cfRule type="cellIs" dxfId="70" priority="2" stopIfTrue="1" operator="notEqual">
      <formula>$F$5</formula>
    </cfRule>
  </conditionalFormatting>
  <pageMargins left="0.39370078740157483" right="0.39370078740157483" top="0.98425196850393704" bottom="0.98425196850393704" header="0.51181102362204722" footer="0.51181102362204722"/>
  <pageSetup paperSize="9" orientation="landscape" horizontalDpi="4294967295" r:id="rId1"/>
  <headerFooter alignWithMargins="0">
    <oddFooter>&amp;LAu.....&amp;CPage &amp;P&amp;RJournal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66"/>
  <sheetViews>
    <sheetView showGridLines="0" topLeftCell="A25" zoomScaleNormal="100" workbookViewId="0">
      <selection activeCell="C15" sqref="C15"/>
    </sheetView>
  </sheetViews>
  <sheetFormatPr baseColWidth="10" defaultColWidth="11.42578125" defaultRowHeight="12.75"/>
  <cols>
    <col min="1" max="1" width="32.140625" customWidth="1"/>
    <col min="2" max="2" width="22.28515625" customWidth="1"/>
    <col min="3" max="3" width="35.140625" bestFit="1" customWidth="1"/>
    <col min="4" max="5" width="9" bestFit="1" customWidth="1"/>
    <col min="6" max="7" width="8.140625" bestFit="1" customWidth="1"/>
    <col min="8" max="8" width="6.140625" bestFit="1" customWidth="1"/>
    <col min="9" max="19" width="12.5703125" bestFit="1" customWidth="1"/>
    <col min="20" max="20" width="21.5703125" bestFit="1" customWidth="1"/>
    <col min="21" max="21" width="22.28515625" bestFit="1" customWidth="1"/>
    <col min="22" max="22" width="22.140625" bestFit="1" customWidth="1"/>
  </cols>
  <sheetData>
    <row r="1" spans="1:8" ht="18">
      <c r="A1" s="70">
        <f>'Données générales'!C4</f>
        <v>0</v>
      </c>
    </row>
    <row r="2" spans="1:8">
      <c r="A2" s="129" t="s">
        <v>706</v>
      </c>
      <c r="B2" s="72"/>
    </row>
    <row r="3" spans="1:8" ht="5.25" customHeight="1"/>
    <row r="4" spans="1:8" ht="28.5" customHeight="1">
      <c r="A4" s="151" t="s">
        <v>721</v>
      </c>
      <c r="B4" s="151"/>
      <c r="C4" s="151"/>
      <c r="D4" s="151"/>
      <c r="E4" s="151"/>
      <c r="F4" s="151"/>
      <c r="G4" s="151"/>
    </row>
    <row r="5" spans="1:8" ht="15.75" customHeight="1">
      <c r="A5" s="152"/>
      <c r="B5" s="152"/>
      <c r="C5" s="152"/>
      <c r="D5" s="152"/>
      <c r="E5" s="152"/>
      <c r="F5" s="152"/>
      <c r="G5" s="152"/>
    </row>
    <row r="6" spans="1:8" ht="3.75" customHeight="1"/>
    <row r="7" spans="1:8" s="7" customFormat="1" ht="15">
      <c r="A7" s="4" t="s">
        <v>503</v>
      </c>
      <c r="B7" s="5" t="s">
        <v>493</v>
      </c>
      <c r="C7" s="5" t="s">
        <v>504</v>
      </c>
      <c r="D7" s="6" t="s">
        <v>496</v>
      </c>
      <c r="E7" s="6" t="s">
        <v>497</v>
      </c>
      <c r="F7" s="6" t="s">
        <v>509</v>
      </c>
      <c r="G7" s="6" t="s">
        <v>510</v>
      </c>
      <c r="H7"/>
    </row>
    <row r="8" spans="1:8" ht="15.75" thickBot="1">
      <c r="A8" s="57">
        <v>0</v>
      </c>
      <c r="B8" s="154">
        <v>44197</v>
      </c>
      <c r="C8" s="59" t="s">
        <v>701</v>
      </c>
      <c r="D8" s="18">
        <v>500.01</v>
      </c>
      <c r="E8" s="18">
        <v>475.21000000000004</v>
      </c>
      <c r="F8" s="18">
        <v>24.799999999999955</v>
      </c>
      <c r="G8" s="18">
        <v>0</v>
      </c>
    </row>
    <row r="9" spans="1:8" ht="16.5" thickTop="1" thickBot="1">
      <c r="A9" s="57"/>
      <c r="B9" s="155"/>
      <c r="C9" s="59" t="s">
        <v>702</v>
      </c>
      <c r="D9" s="18">
        <v>0</v>
      </c>
      <c r="E9" s="18">
        <v>24.8</v>
      </c>
      <c r="F9" s="18">
        <v>0</v>
      </c>
      <c r="G9" s="18">
        <v>24.8</v>
      </c>
    </row>
    <row r="10" spans="1:8" ht="16.5" thickTop="1" thickBot="1">
      <c r="A10" s="57"/>
      <c r="B10" s="154">
        <v>44562</v>
      </c>
      <c r="C10" s="59" t="s">
        <v>699</v>
      </c>
      <c r="D10" s="18">
        <v>500.01</v>
      </c>
      <c r="E10" s="18">
        <v>500.01</v>
      </c>
      <c r="F10" s="18">
        <v>0</v>
      </c>
      <c r="G10" s="18">
        <v>0</v>
      </c>
    </row>
    <row r="11" spans="1:8" ht="16.5" thickTop="1" thickBot="1">
      <c r="A11" s="57"/>
      <c r="B11" s="154">
        <v>44927</v>
      </c>
      <c r="C11" s="59" t="s">
        <v>659</v>
      </c>
      <c r="D11" s="18">
        <v>0</v>
      </c>
      <c r="E11" s="18">
        <v>48.93</v>
      </c>
      <c r="F11" s="18">
        <v>0</v>
      </c>
      <c r="G11" s="18">
        <v>48.93</v>
      </c>
    </row>
    <row r="12" spans="1:8" ht="16.5" thickTop="1" thickBot="1">
      <c r="A12" s="57"/>
      <c r="B12" s="155"/>
      <c r="C12" s="59" t="s">
        <v>712</v>
      </c>
      <c r="D12" s="18">
        <v>500.01</v>
      </c>
      <c r="E12" s="18">
        <v>500.01</v>
      </c>
      <c r="F12" s="18">
        <v>0</v>
      </c>
      <c r="G12" s="18">
        <v>0</v>
      </c>
    </row>
    <row r="13" spans="1:8" ht="16.5" thickTop="1" thickBot="1">
      <c r="A13" s="57"/>
      <c r="B13" s="154">
        <v>45042</v>
      </c>
      <c r="C13" s="59" t="s">
        <v>724</v>
      </c>
      <c r="D13" s="18">
        <v>0</v>
      </c>
      <c r="E13" s="18">
        <v>340</v>
      </c>
      <c r="F13" s="18">
        <v>0</v>
      </c>
      <c r="G13" s="18">
        <v>340</v>
      </c>
    </row>
    <row r="14" spans="1:8" ht="16.5" thickTop="1" thickBot="1">
      <c r="A14" s="57"/>
      <c r="B14" s="154">
        <v>45292</v>
      </c>
      <c r="C14" s="59" t="s">
        <v>649</v>
      </c>
      <c r="D14" s="18">
        <v>2073.7494736842104</v>
      </c>
      <c r="E14" s="18">
        <v>3.26</v>
      </c>
      <c r="F14" s="18">
        <v>2070.4894736842102</v>
      </c>
      <c r="G14" s="18">
        <v>0</v>
      </c>
    </row>
    <row r="15" spans="1:8" ht="16.5" thickTop="1" thickBot="1">
      <c r="A15" s="57"/>
      <c r="B15" s="154">
        <v>45308</v>
      </c>
      <c r="C15" s="59" t="s">
        <v>717</v>
      </c>
      <c r="D15" s="18">
        <v>0</v>
      </c>
      <c r="E15" s="18">
        <v>19.739999999999998</v>
      </c>
      <c r="F15" s="18">
        <v>0</v>
      </c>
      <c r="G15" s="18">
        <v>19.739999999999998</v>
      </c>
    </row>
    <row r="16" spans="1:8" ht="16.5" thickTop="1" thickBot="1">
      <c r="A16" s="57"/>
      <c r="B16" s="154">
        <v>45335</v>
      </c>
      <c r="C16" s="59" t="s">
        <v>718</v>
      </c>
      <c r="D16" s="18">
        <v>176.81</v>
      </c>
      <c r="E16" s="18">
        <v>176.81</v>
      </c>
      <c r="F16" s="18">
        <v>0</v>
      </c>
      <c r="G16" s="18">
        <v>0</v>
      </c>
    </row>
    <row r="17" spans="1:7" ht="16.5" thickTop="1" thickBot="1">
      <c r="A17" s="57"/>
      <c r="B17" s="154">
        <v>45336</v>
      </c>
      <c r="C17" s="59" t="s">
        <v>718</v>
      </c>
      <c r="D17" s="18">
        <v>372</v>
      </c>
      <c r="E17" s="18">
        <v>372</v>
      </c>
      <c r="F17" s="18">
        <v>0</v>
      </c>
      <c r="G17" s="18">
        <v>0</v>
      </c>
    </row>
    <row r="18" spans="1:7" ht="16.5" thickTop="1" thickBot="1">
      <c r="A18" s="57"/>
      <c r="B18" s="154">
        <v>45338</v>
      </c>
      <c r="C18" s="59" t="s">
        <v>718</v>
      </c>
      <c r="D18" s="18">
        <v>151.4</v>
      </c>
      <c r="E18" s="18">
        <v>151.4</v>
      </c>
      <c r="F18" s="18">
        <v>0</v>
      </c>
      <c r="G18" s="18">
        <v>0</v>
      </c>
    </row>
    <row r="19" spans="1:7" ht="16.5" thickTop="1" thickBot="1">
      <c r="A19" s="57"/>
      <c r="B19" s="154">
        <v>45345</v>
      </c>
      <c r="C19" s="59" t="s">
        <v>718</v>
      </c>
      <c r="D19" s="18">
        <v>216.44</v>
      </c>
      <c r="E19" s="18">
        <v>0</v>
      </c>
      <c r="F19" s="18">
        <v>216.44</v>
      </c>
      <c r="G19" s="18">
        <v>0</v>
      </c>
    </row>
    <row r="20" spans="1:7" ht="16.5" thickTop="1" thickBot="1">
      <c r="A20" s="57"/>
      <c r="B20" s="155"/>
      <c r="C20" s="59" t="s">
        <v>722</v>
      </c>
      <c r="D20" s="18">
        <v>0</v>
      </c>
      <c r="E20" s="18">
        <v>216.44</v>
      </c>
      <c r="F20" s="18">
        <v>0</v>
      </c>
      <c r="G20" s="18">
        <v>216.44</v>
      </c>
    </row>
    <row r="21" spans="1:7" ht="16.5" thickTop="1" thickBot="1">
      <c r="A21" s="57"/>
      <c r="B21" s="154">
        <v>45348</v>
      </c>
      <c r="C21" s="59" t="s">
        <v>718</v>
      </c>
      <c r="D21" s="18">
        <v>72.150000000000006</v>
      </c>
      <c r="E21" s="18">
        <v>72.150000000000006</v>
      </c>
      <c r="F21" s="18">
        <v>0</v>
      </c>
      <c r="G21" s="18">
        <v>0</v>
      </c>
    </row>
    <row r="22" spans="1:7" ht="16.5" thickTop="1" thickBot="1">
      <c r="A22" s="57"/>
      <c r="B22" s="154">
        <v>45355</v>
      </c>
      <c r="C22" s="59" t="s">
        <v>718</v>
      </c>
      <c r="D22" s="18">
        <v>166.65</v>
      </c>
      <c r="E22" s="18">
        <v>166.65</v>
      </c>
      <c r="F22" s="18">
        <v>0</v>
      </c>
      <c r="G22" s="18">
        <v>0</v>
      </c>
    </row>
    <row r="23" spans="1:7" ht="16.5" thickTop="1" thickBot="1">
      <c r="A23" s="57"/>
      <c r="B23" s="154">
        <v>45366</v>
      </c>
      <c r="C23" s="59" t="s">
        <v>718</v>
      </c>
      <c r="D23" s="18">
        <v>47.76</v>
      </c>
      <c r="E23" s="18">
        <v>47.76</v>
      </c>
      <c r="F23" s="18">
        <v>0</v>
      </c>
      <c r="G23" s="18">
        <v>0</v>
      </c>
    </row>
    <row r="24" spans="1:7" ht="16.5" thickTop="1" thickBot="1">
      <c r="A24" s="57"/>
      <c r="B24" s="154">
        <v>45371</v>
      </c>
      <c r="C24" s="59" t="s">
        <v>718</v>
      </c>
      <c r="D24" s="18">
        <v>86.68</v>
      </c>
      <c r="E24" s="18">
        <v>86.68</v>
      </c>
      <c r="F24" s="18">
        <v>0</v>
      </c>
      <c r="G24" s="18">
        <v>0</v>
      </c>
    </row>
    <row r="25" spans="1:7" ht="16.5" thickTop="1" thickBot="1">
      <c r="A25" s="57"/>
      <c r="B25" s="154">
        <v>45398</v>
      </c>
      <c r="C25" s="59" t="s">
        <v>718</v>
      </c>
      <c r="D25" s="18">
        <v>0</v>
      </c>
      <c r="E25" s="18">
        <v>45.72</v>
      </c>
      <c r="F25" s="18">
        <v>0</v>
      </c>
      <c r="G25" s="18">
        <v>45.72</v>
      </c>
    </row>
    <row r="26" spans="1:7" ht="16.5" thickTop="1" thickBot="1">
      <c r="A26" s="57"/>
      <c r="B26" s="155"/>
      <c r="C26" s="59" t="s">
        <v>739</v>
      </c>
      <c r="D26" s="18">
        <v>45.72</v>
      </c>
      <c r="E26" s="18">
        <v>0</v>
      </c>
      <c r="F26" s="18">
        <v>45.72</v>
      </c>
      <c r="G26" s="18">
        <v>0</v>
      </c>
    </row>
    <row r="27" spans="1:7" ht="16.5" thickTop="1" thickBot="1">
      <c r="A27" s="57"/>
      <c r="B27" s="154">
        <v>45400</v>
      </c>
      <c r="C27" s="59" t="s">
        <v>726</v>
      </c>
      <c r="D27" s="18">
        <v>0</v>
      </c>
      <c r="E27" s="18">
        <v>19.739999999999998</v>
      </c>
      <c r="F27" s="18">
        <v>0</v>
      </c>
      <c r="G27" s="18">
        <v>19.739999999999998</v>
      </c>
    </row>
    <row r="28" spans="1:7" ht="16.5" thickTop="1" thickBot="1">
      <c r="A28" s="57"/>
      <c r="B28" s="154">
        <v>45490</v>
      </c>
      <c r="C28" s="59" t="s">
        <v>730</v>
      </c>
      <c r="D28" s="18">
        <v>0</v>
      </c>
      <c r="E28" s="18">
        <v>19.739999999999998</v>
      </c>
      <c r="F28" s="18">
        <v>0</v>
      </c>
      <c r="G28" s="18">
        <v>19.739999999999998</v>
      </c>
    </row>
    <row r="29" spans="1:7" ht="16.5" thickTop="1" thickBot="1">
      <c r="A29" s="57"/>
      <c r="B29" s="154">
        <v>45545</v>
      </c>
      <c r="C29" s="59" t="s">
        <v>729</v>
      </c>
      <c r="D29" s="18">
        <v>0</v>
      </c>
      <c r="E29" s="18">
        <v>30</v>
      </c>
      <c r="F29" s="18">
        <v>0</v>
      </c>
      <c r="G29" s="18">
        <v>30</v>
      </c>
    </row>
    <row r="30" spans="1:7" ht="16.5" thickTop="1" thickBot="1">
      <c r="A30" s="57"/>
      <c r="B30" s="154">
        <v>45582</v>
      </c>
      <c r="C30" s="59" t="s">
        <v>732</v>
      </c>
      <c r="D30" s="18">
        <v>0</v>
      </c>
      <c r="E30" s="18">
        <v>19.739999999999998</v>
      </c>
      <c r="F30" s="18">
        <v>0</v>
      </c>
      <c r="G30" s="18">
        <v>19.739999999999998</v>
      </c>
    </row>
    <row r="31" spans="1:7" ht="16.5" thickTop="1" thickBot="1">
      <c r="A31" s="57"/>
      <c r="B31" s="154">
        <v>45601</v>
      </c>
      <c r="C31" s="59" t="s">
        <v>738</v>
      </c>
      <c r="D31" s="18">
        <v>53.28</v>
      </c>
      <c r="E31" s="18">
        <v>53.28</v>
      </c>
      <c r="F31" s="18">
        <v>0</v>
      </c>
      <c r="G31" s="18">
        <v>0</v>
      </c>
    </row>
    <row r="32" spans="1:7" ht="16.5" thickTop="1" thickBot="1">
      <c r="A32" s="57"/>
      <c r="B32" s="154">
        <v>45604</v>
      </c>
      <c r="C32" s="59" t="s">
        <v>718</v>
      </c>
      <c r="D32" s="18">
        <v>139.35</v>
      </c>
      <c r="E32" s="18">
        <v>0</v>
      </c>
      <c r="F32" s="18">
        <v>139.35</v>
      </c>
      <c r="G32" s="18">
        <v>0</v>
      </c>
    </row>
    <row r="33" spans="1:7" ht="16.5" thickTop="1" thickBot="1">
      <c r="A33" s="57"/>
      <c r="B33" s="155"/>
      <c r="C33" s="59" t="s">
        <v>733</v>
      </c>
      <c r="D33" s="18">
        <v>0</v>
      </c>
      <c r="E33" s="18">
        <v>139.35</v>
      </c>
      <c r="F33" s="18">
        <v>0</v>
      </c>
      <c r="G33" s="18">
        <v>139.35</v>
      </c>
    </row>
    <row r="34" spans="1:7" ht="16.5" thickTop="1" thickBot="1">
      <c r="A34" s="57"/>
      <c r="B34" s="155"/>
      <c r="C34" s="59" t="s">
        <v>734</v>
      </c>
      <c r="D34" s="18">
        <v>0</v>
      </c>
      <c r="E34" s="18">
        <v>1402.23</v>
      </c>
      <c r="F34" s="18">
        <v>0</v>
      </c>
      <c r="G34" s="18">
        <v>1402.23</v>
      </c>
    </row>
    <row r="35" spans="1:7" ht="16.5" thickTop="1" thickBot="1">
      <c r="A35" s="57"/>
      <c r="B35" s="154">
        <v>45646</v>
      </c>
      <c r="C35" s="59" t="s">
        <v>718</v>
      </c>
      <c r="D35" s="18">
        <v>141.02000000000001</v>
      </c>
      <c r="E35" s="18">
        <v>141.02000000000001</v>
      </c>
      <c r="F35" s="18">
        <v>0</v>
      </c>
      <c r="G35" s="18">
        <v>0</v>
      </c>
    </row>
    <row r="36" spans="1:7" ht="16.5" thickTop="1" thickBot="1">
      <c r="A36" s="57"/>
      <c r="B36" s="154">
        <v>45657</v>
      </c>
      <c r="C36" s="59" t="s">
        <v>645</v>
      </c>
      <c r="D36" s="18">
        <v>108.96000000000001</v>
      </c>
      <c r="E36" s="18">
        <v>108.96000000000001</v>
      </c>
      <c r="F36" s="18">
        <v>0</v>
      </c>
      <c r="G36" s="18">
        <v>0</v>
      </c>
    </row>
    <row r="37" spans="1:7" ht="16.5" thickTop="1" thickBot="1">
      <c r="A37" s="57"/>
      <c r="B37" s="155"/>
      <c r="C37" s="59" t="s">
        <v>644</v>
      </c>
      <c r="D37" s="18">
        <v>339.99999999999989</v>
      </c>
      <c r="E37" s="18">
        <v>339.99999999999989</v>
      </c>
      <c r="F37" s="18">
        <v>0</v>
      </c>
      <c r="G37" s="18">
        <v>0</v>
      </c>
    </row>
    <row r="38" spans="1:7" ht="16.5" thickTop="1" thickBot="1">
      <c r="A38" s="57"/>
      <c r="B38" s="155"/>
      <c r="C38" s="59" t="s">
        <v>656</v>
      </c>
      <c r="D38" s="18">
        <v>0</v>
      </c>
      <c r="E38" s="18">
        <v>0</v>
      </c>
      <c r="F38" s="18">
        <v>0</v>
      </c>
      <c r="G38" s="18">
        <v>0</v>
      </c>
    </row>
    <row r="39" spans="1:7" ht="16.5" thickTop="1" thickBot="1">
      <c r="A39" s="57"/>
      <c r="B39" s="155"/>
      <c r="C39" s="59" t="s">
        <v>681</v>
      </c>
      <c r="D39" s="18">
        <v>0</v>
      </c>
      <c r="E39" s="18">
        <v>1402.2359999999996</v>
      </c>
      <c r="F39" s="18">
        <v>0</v>
      </c>
      <c r="G39" s="18">
        <v>1402.2359999999996</v>
      </c>
    </row>
    <row r="40" spans="1:7" ht="16.5" thickTop="1" thickBot="1">
      <c r="A40" s="57"/>
      <c r="B40" s="155"/>
      <c r="C40" s="59" t="s">
        <v>694</v>
      </c>
      <c r="D40" s="18">
        <v>983.18</v>
      </c>
      <c r="E40" s="18">
        <v>0</v>
      </c>
      <c r="F40" s="18">
        <v>983.18</v>
      </c>
      <c r="G40" s="18">
        <v>0</v>
      </c>
    </row>
    <row r="41" spans="1:7" ht="16.5" thickTop="1" thickBot="1">
      <c r="A41" s="57"/>
      <c r="B41" s="155"/>
      <c r="C41" s="59" t="s">
        <v>695</v>
      </c>
      <c r="D41" s="18">
        <v>314.29199999999992</v>
      </c>
      <c r="E41" s="18">
        <v>0</v>
      </c>
      <c r="F41" s="18">
        <v>314.29199999999992</v>
      </c>
      <c r="G41" s="18">
        <v>0</v>
      </c>
    </row>
    <row r="42" spans="1:7" ht="16.5" thickTop="1" thickBot="1">
      <c r="A42" s="57"/>
      <c r="B42" s="155"/>
      <c r="C42" s="59" t="s">
        <v>696</v>
      </c>
      <c r="D42" s="18">
        <v>104.76399999999998</v>
      </c>
      <c r="E42" s="18">
        <v>0</v>
      </c>
      <c r="F42" s="18">
        <v>104.76399999999998</v>
      </c>
      <c r="G42" s="18">
        <v>0</v>
      </c>
    </row>
    <row r="43" spans="1:7" ht="16.5" thickTop="1" thickBot="1">
      <c r="A43" s="57"/>
      <c r="B43" s="155"/>
      <c r="C43" s="59" t="s">
        <v>697</v>
      </c>
      <c r="D43" s="18">
        <v>0</v>
      </c>
      <c r="E43" s="18">
        <v>0</v>
      </c>
      <c r="F43" s="18">
        <v>0</v>
      </c>
      <c r="G43" s="18">
        <v>0</v>
      </c>
    </row>
    <row r="44" spans="1:7" ht="16.5" thickTop="1" thickBot="1">
      <c r="A44" s="57"/>
      <c r="B44" s="155"/>
      <c r="C44" s="59" t="s">
        <v>713</v>
      </c>
      <c r="D44" s="18">
        <v>500.01</v>
      </c>
      <c r="E44" s="18">
        <v>0</v>
      </c>
      <c r="F44" s="18">
        <v>500.01</v>
      </c>
      <c r="G44" s="18">
        <v>0</v>
      </c>
    </row>
    <row r="45" spans="1:7" ht="16.5" thickTop="1" thickBot="1">
      <c r="A45" s="57"/>
      <c r="B45" s="155"/>
      <c r="C45" s="59" t="s">
        <v>714</v>
      </c>
      <c r="D45" s="18">
        <v>0</v>
      </c>
      <c r="E45" s="18">
        <v>500.01</v>
      </c>
      <c r="F45" s="18">
        <v>0</v>
      </c>
      <c r="G45" s="18">
        <v>500.01</v>
      </c>
    </row>
    <row r="46" spans="1:7" ht="16.5" thickTop="1" thickBot="1">
      <c r="A46" s="57"/>
      <c r="B46" s="154">
        <v>410597</v>
      </c>
      <c r="C46" s="59" t="s">
        <v>718</v>
      </c>
      <c r="D46" s="18">
        <v>365.63</v>
      </c>
      <c r="E46" s="18">
        <v>365.63</v>
      </c>
      <c r="F46" s="18">
        <v>0</v>
      </c>
      <c r="G46" s="18">
        <v>0</v>
      </c>
    </row>
    <row r="47" spans="1:7" ht="15.75" thickTop="1">
      <c r="A47" s="4" t="s">
        <v>581</v>
      </c>
      <c r="B47" s="4"/>
      <c r="C47" s="4"/>
      <c r="D47" s="11">
        <v>7959.8754736842111</v>
      </c>
      <c r="E47" s="11">
        <v>7789.5060000000003</v>
      </c>
      <c r="F47" s="11">
        <v>170.36947368420715</v>
      </c>
      <c r="G47" s="11">
        <v>0</v>
      </c>
    </row>
    <row r="48" spans="1:7" ht="16.5" thickTop="1" thickBot="1"/>
    <row r="49" ht="16.5" thickTop="1" thickBot="1"/>
    <row r="50" ht="16.5" thickTop="1" thickBot="1"/>
    <row r="51" ht="16.5" thickTop="1" thickBot="1"/>
    <row r="52" ht="16.5" thickTop="1" thickBot="1"/>
    <row r="53" ht="16.5" thickTop="1" thickBot="1"/>
    <row r="54" ht="16.5" thickTop="1" thickBot="1"/>
    <row r="55" ht="16.5" thickTop="1" thickBot="1"/>
    <row r="56" ht="16.5" thickTop="1" thickBot="1"/>
    <row r="57" ht="16.5" thickTop="1" thickBot="1"/>
    <row r="58" ht="16.5" thickTop="1" thickBot="1"/>
    <row r="59" ht="16.5" thickTop="1" thickBot="1"/>
    <row r="60" ht="16.5" thickTop="1" thickBot="1"/>
    <row r="61" ht="16.5" thickTop="1" thickBot="1"/>
    <row r="62" ht="16.5" thickTop="1" thickBot="1"/>
    <row r="63" ht="15.75" thickTop="1"/>
    <row r="64" ht="14.25" thickTop="1" thickBot="1"/>
    <row r="65" ht="14.25" thickTop="1" thickBot="1"/>
    <row r="66" ht="14.25" thickTop="1" thickBot="1"/>
    <row r="67" ht="14.25" thickTop="1" thickBot="1"/>
    <row r="68" ht="14.25" thickTop="1" thickBot="1"/>
    <row r="69" ht="14.25" thickTop="1" thickBot="1"/>
    <row r="70" ht="14.25" thickTop="1" thickBot="1"/>
    <row r="71" ht="14.25" thickTop="1" thickBot="1"/>
    <row r="72" ht="14.25" thickTop="1" thickBot="1"/>
    <row r="73" ht="14.25" thickTop="1" thickBot="1"/>
    <row r="74" ht="14.25" thickTop="1" thickBot="1"/>
    <row r="75" ht="14.25" thickTop="1" thickBot="1"/>
    <row r="76" ht="14.25" thickTop="1" thickBot="1"/>
    <row r="77" ht="14.25" thickTop="1" thickBot="1"/>
    <row r="78" ht="14.25" thickTop="1" thickBot="1"/>
    <row r="79" ht="14.25" thickTop="1" thickBot="1"/>
    <row r="80" ht="14.25" thickTop="1" thickBot="1"/>
    <row r="81" ht="14.25" thickTop="1" thickBot="1"/>
    <row r="82" ht="14.25" thickTop="1" thickBot="1"/>
    <row r="83" ht="14.25" thickTop="1" thickBot="1"/>
    <row r="84" ht="14.25" thickTop="1" thickBot="1"/>
    <row r="85" ht="14.25" thickTop="1" thickBot="1"/>
    <row r="86" ht="14.25" thickTop="1" thickBot="1"/>
    <row r="87" ht="14.25" thickTop="1" thickBot="1"/>
    <row r="88" ht="14.25" thickTop="1" thickBot="1"/>
    <row r="89" ht="14.25" thickTop="1" thickBot="1"/>
    <row r="90" ht="14.25" thickTop="1" thickBot="1"/>
    <row r="91" ht="14.25" thickTop="1" thickBot="1"/>
    <row r="92" ht="14.25" thickTop="1" thickBot="1"/>
    <row r="93" ht="14.25" thickTop="1" thickBot="1"/>
    <row r="94" ht="14.25" thickTop="1" thickBot="1"/>
    <row r="95" ht="14.25" thickTop="1" thickBot="1"/>
    <row r="96" ht="14.25" thickTop="1" thickBot="1"/>
    <row r="97" ht="14.25" thickTop="1" thickBot="1"/>
    <row r="98" ht="14.25" thickTop="1" thickBot="1"/>
    <row r="99" ht="14.25" thickTop="1" thickBot="1"/>
    <row r="100" ht="14.25" thickTop="1" thickBot="1"/>
    <row r="101" ht="14.25" thickTop="1" thickBot="1"/>
    <row r="102" ht="14.25" thickTop="1" thickBot="1"/>
    <row r="103" ht="14.25" thickTop="1" thickBot="1"/>
    <row r="104" ht="14.25" thickTop="1" thickBot="1"/>
    <row r="105" ht="14.25" thickTop="1" thickBot="1"/>
    <row r="106" ht="14.25" thickTop="1" thickBot="1"/>
    <row r="107" ht="14.25" thickTop="1" thickBot="1"/>
    <row r="108" ht="14.25" thickTop="1" thickBot="1"/>
    <row r="109" ht="14.25" thickTop="1" thickBot="1"/>
    <row r="110" ht="14.25" thickTop="1" thickBot="1"/>
    <row r="111" ht="14.25" thickTop="1" thickBot="1"/>
    <row r="112" ht="14.25" thickTop="1" thickBot="1"/>
    <row r="113" ht="14.25" thickTop="1" thickBot="1"/>
    <row r="114" ht="14.25" thickTop="1" thickBot="1"/>
    <row r="115" ht="14.25" thickTop="1" thickBot="1"/>
    <row r="116" ht="14.25" thickTop="1" thickBot="1"/>
    <row r="117" ht="14.25" thickTop="1" thickBot="1"/>
    <row r="118" ht="14.25" thickTop="1" thickBot="1"/>
    <row r="119" ht="14.25" thickTop="1" thickBot="1"/>
    <row r="120" ht="14.25" thickTop="1" thickBot="1"/>
    <row r="121" ht="14.25" thickTop="1" thickBot="1"/>
    <row r="122" ht="14.25" thickTop="1" thickBot="1"/>
    <row r="123" ht="14.25" thickTop="1" thickBot="1"/>
    <row r="124" ht="14.25" thickTop="1" thickBot="1"/>
    <row r="125" ht="14.25" thickTop="1" thickBot="1"/>
    <row r="126" ht="14.25" thickTop="1" thickBot="1"/>
    <row r="127" ht="14.25" thickTop="1" thickBot="1"/>
    <row r="128" ht="14.25" thickTop="1" thickBot="1"/>
    <row r="129" ht="14.25" thickTop="1" thickBot="1"/>
    <row r="130" ht="14.25" thickTop="1" thickBot="1"/>
    <row r="131" ht="14.25" thickTop="1" thickBot="1"/>
    <row r="132" ht="14.25" thickTop="1" thickBot="1"/>
    <row r="133" ht="14.25" thickTop="1" thickBot="1"/>
    <row r="134" ht="14.25" thickTop="1" thickBot="1"/>
    <row r="135" ht="14.25" thickTop="1" thickBot="1"/>
    <row r="136" ht="14.25" thickTop="1" thickBot="1"/>
    <row r="137" ht="14.25" thickTop="1" thickBot="1"/>
    <row r="138" ht="14.25" thickTop="1" thickBot="1"/>
    <row r="139" ht="14.25" thickTop="1" thickBot="1"/>
    <row r="140" ht="14.25" thickTop="1" thickBot="1"/>
    <row r="141" ht="14.25" thickTop="1" thickBot="1"/>
    <row r="142" ht="14.25" thickTop="1" thickBot="1"/>
    <row r="143" ht="14.25" thickTop="1" thickBot="1"/>
    <row r="144" ht="14.25" thickTop="1" thickBot="1"/>
    <row r="145" ht="14.25" thickTop="1" thickBot="1"/>
    <row r="146" ht="14.25" thickTop="1" thickBot="1"/>
    <row r="147" ht="14.25" thickTop="1" thickBot="1"/>
    <row r="148" ht="14.25" thickTop="1" thickBot="1"/>
    <row r="149" ht="14.25" thickTop="1" thickBot="1"/>
    <row r="150" ht="14.25" thickTop="1" thickBot="1"/>
    <row r="151" ht="14.25" thickTop="1" thickBot="1"/>
    <row r="152" ht="14.25" thickTop="1" thickBot="1"/>
    <row r="153" ht="14.25" thickTop="1" thickBot="1"/>
    <row r="154" ht="14.25" thickTop="1" thickBot="1"/>
    <row r="155" ht="14.25" thickTop="1" thickBot="1"/>
    <row r="156" ht="14.25" thickTop="1" thickBot="1"/>
    <row r="157" ht="14.25" thickTop="1" thickBot="1"/>
    <row r="158" ht="14.25" thickTop="1" thickBot="1"/>
    <row r="159" ht="14.25" thickTop="1" thickBot="1"/>
    <row r="160" ht="14.25" thickTop="1" thickBot="1"/>
    <row r="161" ht="14.25" thickTop="1" thickBot="1"/>
    <row r="162" ht="14.25" thickTop="1" thickBot="1"/>
    <row r="163" ht="14.25" thickTop="1" thickBot="1"/>
    <row r="164" ht="14.25" thickTop="1" thickBot="1"/>
    <row r="165" ht="14.25" thickTop="1" thickBot="1"/>
    <row r="166" ht="14.25" thickTop="1" thickBot="1"/>
    <row r="167" ht="14.25" thickTop="1" thickBot="1"/>
    <row r="168" ht="14.25" thickTop="1" thickBot="1"/>
    <row r="169" ht="14.25" thickTop="1" thickBot="1"/>
    <row r="170" ht="14.25" thickTop="1" thickBot="1"/>
    <row r="171" ht="14.25" thickTop="1" thickBot="1"/>
    <row r="172" ht="14.25" thickTop="1" thickBot="1"/>
    <row r="173" ht="14.25" thickTop="1" thickBot="1"/>
    <row r="174" ht="14.25" thickTop="1" thickBot="1"/>
    <row r="175" ht="14.25" thickTop="1" thickBot="1"/>
    <row r="176" ht="14.25" thickTop="1" thickBot="1"/>
    <row r="177" ht="14.25" thickTop="1" thickBot="1"/>
    <row r="178" ht="14.25" thickTop="1" thickBot="1"/>
    <row r="179" ht="14.25" thickTop="1" thickBot="1"/>
    <row r="180" ht="14.25" thickTop="1" thickBot="1"/>
    <row r="181" ht="14.25" thickTop="1" thickBot="1"/>
    <row r="182" ht="14.25" thickTop="1" thickBot="1"/>
    <row r="183" ht="14.25" thickTop="1" thickBot="1"/>
    <row r="184" ht="14.25" thickTop="1" thickBot="1"/>
    <row r="185" ht="14.25" thickTop="1" thickBot="1"/>
    <row r="186" ht="14.25" thickTop="1" thickBot="1"/>
    <row r="187" ht="14.25" thickTop="1" thickBot="1"/>
    <row r="188" ht="14.25" thickTop="1" thickBot="1"/>
    <row r="189" ht="14.25" thickTop="1" thickBot="1"/>
    <row r="190" ht="14.25" thickTop="1" thickBot="1"/>
    <row r="191" ht="14.25" thickTop="1" thickBot="1"/>
    <row r="192" ht="14.25" thickTop="1" thickBot="1"/>
    <row r="193" ht="14.25" thickTop="1" thickBot="1"/>
    <row r="194" ht="14.25" thickTop="1" thickBot="1"/>
    <row r="195" ht="14.25" thickTop="1" thickBot="1"/>
    <row r="196" ht="14.25" thickTop="1" thickBot="1"/>
    <row r="197" ht="14.25" thickTop="1" thickBot="1"/>
    <row r="198" ht="14.25" thickTop="1" thickBot="1"/>
    <row r="199" ht="14.25" thickTop="1" thickBot="1"/>
    <row r="200" ht="14.25" thickTop="1" thickBot="1"/>
    <row r="201" ht="14.25" thickTop="1" thickBot="1"/>
    <row r="202" ht="14.25" thickTop="1" thickBot="1"/>
    <row r="203" ht="14.25" thickTop="1" thickBot="1"/>
    <row r="204" ht="14.25" thickTop="1" thickBot="1"/>
    <row r="205" ht="14.25" thickTop="1" thickBot="1"/>
    <row r="206" ht="14.25" thickTop="1" thickBot="1"/>
    <row r="207" ht="14.25" thickTop="1" thickBot="1"/>
    <row r="208" ht="14.25" thickTop="1" thickBot="1"/>
    <row r="209" ht="14.25" thickTop="1" thickBot="1"/>
    <row r="210" ht="14.25" thickTop="1" thickBot="1"/>
    <row r="211" ht="14.25" thickTop="1" thickBot="1"/>
    <row r="212" ht="14.25" thickTop="1" thickBot="1"/>
    <row r="213" ht="14.25" thickTop="1" thickBot="1"/>
    <row r="214" ht="14.25" thickTop="1" thickBot="1"/>
    <row r="215" ht="14.25" thickTop="1" thickBot="1"/>
    <row r="216" ht="14.25" thickTop="1" thickBot="1"/>
    <row r="217" ht="14.25" thickTop="1" thickBot="1"/>
    <row r="218" ht="14.25" thickTop="1" thickBot="1"/>
    <row r="219" ht="14.25" thickTop="1" thickBot="1"/>
    <row r="220" ht="14.25" thickTop="1" thickBot="1"/>
    <row r="221" ht="14.25" thickTop="1" thickBot="1"/>
    <row r="222" ht="14.25" thickTop="1" thickBot="1"/>
    <row r="223" ht="14.25" thickTop="1" thickBot="1"/>
    <row r="224" ht="14.25" thickTop="1" thickBot="1"/>
    <row r="225" ht="14.25" thickTop="1" thickBot="1"/>
    <row r="226" ht="14.25" thickTop="1" thickBot="1"/>
    <row r="227" ht="14.25" thickTop="1" thickBot="1"/>
    <row r="228" ht="14.25" thickTop="1" thickBot="1"/>
    <row r="229" ht="14.25" thickTop="1" thickBot="1"/>
    <row r="230" ht="14.25" thickTop="1" thickBot="1"/>
    <row r="231" ht="13.5" thickTop="1"/>
    <row r="232" ht="13.5" thickBot="1"/>
    <row r="233" ht="13.5" thickTop="1"/>
    <row r="234" ht="13.5" thickBot="1"/>
    <row r="235" ht="14.25" thickTop="1" thickBot="1"/>
    <row r="236" ht="14.25" thickTop="1" thickBot="1"/>
    <row r="237" ht="14.25" thickTop="1" thickBot="1"/>
    <row r="238" ht="14.25" thickTop="1" thickBot="1"/>
    <row r="239" ht="13.5" thickTop="1"/>
    <row r="240" ht="13.5" thickBot="1"/>
    <row r="241" ht="13.5" thickTop="1"/>
    <row r="242" ht="13.5" thickBot="1"/>
    <row r="243" ht="13.5" thickTop="1"/>
    <row r="244" ht="13.5" thickBot="1"/>
    <row r="245" ht="14.25" thickTop="1" thickBot="1"/>
    <row r="246" ht="14.25" thickTop="1" thickBot="1"/>
    <row r="247" ht="14.25" thickTop="1" thickBot="1"/>
    <row r="248" ht="14.25" thickTop="1" thickBot="1"/>
    <row r="249" ht="13.5" thickTop="1"/>
    <row r="250" ht="13.5" thickBot="1"/>
    <row r="251" ht="13.5" thickTop="1"/>
    <row r="252" ht="13.5" thickBot="1"/>
    <row r="253" ht="13.5" thickTop="1"/>
    <row r="254" ht="13.5" thickBot="1"/>
    <row r="255" ht="14.25" thickTop="1" thickBot="1"/>
    <row r="256" ht="14.25" thickTop="1" thickBot="1"/>
    <row r="257" ht="14.25" thickTop="1" thickBot="1"/>
    <row r="258" ht="14.25" thickTop="1" thickBot="1"/>
    <row r="259" ht="13.5" thickTop="1"/>
    <row r="260" ht="13.5" thickBot="1"/>
    <row r="261" ht="13.5" thickTop="1"/>
    <row r="262" ht="13.5" thickBot="1"/>
    <row r="263" ht="14.25" thickTop="1" thickBot="1"/>
    <row r="264" ht="14.25" thickTop="1" thickBot="1"/>
    <row r="265" ht="14.25" thickTop="1" thickBot="1"/>
    <row r="266" ht="14.25" thickTop="1" thickBot="1"/>
    <row r="267" ht="13.5" thickTop="1"/>
    <row r="268" ht="13.5" thickBot="1"/>
    <row r="269" ht="13.5" thickTop="1"/>
    <row r="270" ht="13.5" thickBot="1"/>
    <row r="271" ht="13.5" thickTop="1"/>
    <row r="272" ht="13.5" thickBot="1"/>
    <row r="273" ht="14.25" thickTop="1" thickBot="1"/>
    <row r="274" ht="14.25" thickTop="1" thickBot="1"/>
    <row r="275" ht="14.25" thickTop="1" thickBot="1"/>
    <row r="276" ht="14.25" thickTop="1" thickBot="1"/>
    <row r="277" ht="13.5" thickTop="1"/>
    <row r="278" ht="13.5" thickBot="1"/>
    <row r="279" ht="13.5" thickTop="1"/>
    <row r="280" ht="13.5" thickBot="1"/>
    <row r="281" ht="13.5" thickTop="1"/>
    <row r="282" ht="13.5" thickBot="1"/>
    <row r="283" ht="14.25" thickTop="1" thickBot="1"/>
    <row r="284" ht="14.25" thickTop="1" thickBot="1"/>
    <row r="285" ht="14.25" thickTop="1" thickBot="1"/>
    <row r="286" ht="14.25" thickTop="1" thickBot="1"/>
    <row r="287" ht="13.5" thickTop="1"/>
    <row r="288" ht="13.5" thickBot="1"/>
    <row r="289" ht="13.5" thickTop="1"/>
    <row r="290" ht="13.5" thickBot="1"/>
    <row r="291" ht="14.25" thickTop="1" thickBot="1"/>
    <row r="292" ht="14.25" thickTop="1" thickBot="1"/>
    <row r="293" ht="14.25" thickTop="1" thickBot="1"/>
    <row r="294" ht="14.25" thickTop="1" thickBot="1"/>
    <row r="295" ht="13.5" thickTop="1"/>
    <row r="296" ht="13.5" thickBot="1"/>
    <row r="297" ht="13.5" thickTop="1"/>
    <row r="298" ht="13.5" thickBot="1"/>
    <row r="299" ht="14.25" thickTop="1" thickBot="1"/>
    <row r="300" ht="14.25" thickTop="1" thickBot="1"/>
    <row r="301" ht="14.25" thickTop="1" thickBot="1"/>
    <row r="302" ht="14.25" thickTop="1" thickBot="1"/>
    <row r="303" ht="13.5" thickTop="1"/>
    <row r="304" ht="13.5" thickBot="1"/>
    <row r="305" ht="13.5" thickTop="1"/>
    <row r="306" ht="13.5" thickBot="1"/>
    <row r="307" ht="13.5" thickTop="1"/>
    <row r="308" ht="13.5" thickBot="1"/>
    <row r="309" ht="13.5" thickTop="1"/>
    <row r="310" ht="13.5" thickBot="1"/>
    <row r="311" ht="14.25" thickTop="1" thickBot="1"/>
    <row r="312" ht="14.25" thickTop="1" thickBot="1"/>
    <row r="313" ht="14.25" thickTop="1" thickBot="1"/>
    <row r="314" ht="14.25" thickTop="1" thickBot="1"/>
    <row r="315" ht="13.5" thickTop="1"/>
    <row r="316" ht="13.5" thickBot="1"/>
    <row r="317" ht="13.5" thickTop="1"/>
    <row r="318" ht="13.5" thickBot="1"/>
    <row r="319" ht="14.25" thickTop="1" thickBot="1"/>
    <row r="320" ht="13.5" thickTop="1"/>
    <row r="321" ht="13.5" thickBot="1"/>
    <row r="322" ht="14.25" thickTop="1" thickBot="1"/>
    <row r="323" ht="14.25" thickTop="1" thickBot="1"/>
    <row r="324" ht="14.25" thickTop="1" thickBot="1"/>
    <row r="325" ht="14.25" thickTop="1" thickBot="1"/>
    <row r="326" ht="13.5" thickTop="1"/>
    <row r="327" ht="13.5" thickBot="1"/>
    <row r="328" ht="13.5" thickTop="1"/>
    <row r="329" ht="13.5" thickBot="1"/>
    <row r="330" ht="13.5" thickTop="1"/>
    <row r="331" ht="13.5" thickBot="1"/>
    <row r="332" ht="14.25" thickTop="1" thickBot="1"/>
    <row r="333" ht="14.25" thickTop="1" thickBot="1"/>
    <row r="334" ht="14.25" thickTop="1" thickBot="1"/>
    <row r="335" ht="14.25" thickTop="1" thickBot="1"/>
    <row r="336" ht="13.5" thickTop="1"/>
    <row r="337" ht="13.5" thickBot="1"/>
    <row r="338" ht="13.5" thickTop="1"/>
    <row r="339" ht="13.5" thickBot="1"/>
    <row r="340" ht="13.5" thickTop="1"/>
    <row r="341" ht="13.5" thickBot="1"/>
    <row r="342" ht="14.25" thickTop="1" thickBot="1"/>
    <row r="343" ht="14.25" thickTop="1" thickBot="1"/>
    <row r="344" ht="14.25" thickTop="1" thickBot="1"/>
    <row r="345" ht="14.25" thickTop="1" thickBot="1"/>
    <row r="346" ht="13.5" thickTop="1"/>
    <row r="347" ht="13.5" thickBot="1"/>
    <row r="348" ht="13.5" thickTop="1"/>
    <row r="349" ht="13.5" thickBot="1"/>
    <row r="350" ht="13.5" thickTop="1"/>
    <row r="351" ht="13.5" thickBot="1"/>
    <row r="352" ht="14.25" thickTop="1" thickBot="1"/>
    <row r="353" ht="14.25" thickTop="1" thickBot="1"/>
    <row r="354" ht="14.25" thickTop="1" thickBot="1"/>
    <row r="355" ht="14.25" thickTop="1" thickBot="1"/>
    <row r="356" ht="13.5" thickTop="1"/>
    <row r="357" ht="13.5" thickTop="1"/>
    <row r="359" ht="13.5" thickBot="1"/>
    <row r="360" ht="13.5" thickTop="1"/>
    <row r="361" ht="13.5" thickBot="1"/>
    <row r="362" ht="13.5" thickTop="1"/>
    <row r="363" ht="13.5" thickBot="1"/>
    <row r="364" ht="14.25" thickTop="1" thickBot="1"/>
    <row r="365" ht="14.25" thickTop="1" thickBot="1"/>
    <row r="366" ht="14.25" thickTop="1" thickBot="1"/>
    <row r="367" ht="14.25" thickTop="1" thickBot="1"/>
    <row r="368" ht="13.5" thickTop="1"/>
    <row r="370" ht="13.5" thickBot="1"/>
    <row r="371" ht="13.5" thickTop="1"/>
    <row r="372" ht="13.5" thickBot="1"/>
    <row r="373" ht="13.5" thickTop="1"/>
    <row r="374" ht="13.5" thickBot="1"/>
    <row r="375" ht="14.25" thickTop="1" thickBot="1"/>
    <row r="376" ht="14.25" thickTop="1" thickBot="1"/>
    <row r="377" ht="14.25" thickTop="1" thickBot="1"/>
    <row r="378" ht="14.25" thickTop="1" thickBot="1"/>
    <row r="379" ht="13.5" thickTop="1"/>
    <row r="381" ht="13.5" thickBot="1"/>
    <row r="382" ht="13.5" thickTop="1"/>
    <row r="383" ht="13.5" thickBot="1"/>
    <row r="384" ht="13.5" thickTop="1"/>
    <row r="385" ht="13.5" thickBot="1"/>
    <row r="386" ht="14.25" thickTop="1" thickBot="1"/>
    <row r="387" ht="14.25" thickTop="1" thickBot="1"/>
    <row r="388" ht="14.25" thickTop="1" thickBot="1"/>
    <row r="389" ht="14.25" thickTop="1" thickBot="1"/>
    <row r="390" ht="13.5" thickTop="1"/>
    <row r="391" ht="13.5" thickTop="1"/>
    <row r="392" ht="13.5" thickBot="1"/>
    <row r="393" ht="14.25" thickTop="1" thickBot="1"/>
    <row r="394" ht="13.5" thickTop="1"/>
    <row r="398" ht="13.5" thickBot="1"/>
    <row r="399" ht="14.25" thickTop="1" thickBot="1"/>
    <row r="400" ht="13.5" thickTop="1"/>
    <row r="401" ht="13.5" thickBot="1"/>
    <row r="402" ht="14.25" thickTop="1" thickBot="1"/>
    <row r="403" ht="13.5" thickTop="1"/>
    <row r="407" ht="13.5" thickBot="1"/>
    <row r="408" ht="14.25" thickTop="1" thickBot="1"/>
    <row r="409" ht="13.5" thickTop="1"/>
    <row r="410" ht="13.5" thickBot="1"/>
    <row r="411" ht="14.25" thickTop="1" thickBot="1"/>
    <row r="412" ht="13.5" thickTop="1"/>
    <row r="416" ht="13.5" thickBot="1"/>
    <row r="417" ht="14.25" thickTop="1" thickBot="1"/>
    <row r="418" ht="13.5" thickTop="1"/>
    <row r="419" ht="13.5" thickBot="1"/>
    <row r="420" ht="14.25" thickTop="1" thickBot="1"/>
    <row r="421" ht="13.5" thickTop="1"/>
    <row r="425" ht="13.5" thickBot="1"/>
    <row r="426" ht="14.25" thickTop="1" thickBot="1"/>
    <row r="427" ht="13.5" thickTop="1"/>
    <row r="428" ht="13.5" thickBot="1"/>
    <row r="429" ht="14.25" thickTop="1" thickBot="1"/>
    <row r="430" ht="13.5" thickTop="1"/>
    <row r="434" ht="13.5" thickBot="1"/>
    <row r="435" ht="14.25" thickTop="1" thickBot="1"/>
    <row r="436" ht="13.5" thickTop="1"/>
    <row r="437" ht="13.5" thickBot="1"/>
    <row r="438" ht="14.25" thickTop="1" thickBot="1"/>
    <row r="439" ht="13.5" thickTop="1"/>
    <row r="443" ht="13.5" thickBot="1"/>
    <row r="444" ht="14.25" thickTop="1" thickBot="1"/>
    <row r="445" ht="13.5" thickTop="1"/>
    <row r="446" ht="13.5" thickBot="1"/>
    <row r="447" ht="14.25" thickTop="1" thickBot="1"/>
    <row r="448" ht="13.5" thickTop="1"/>
    <row r="452" ht="13.5" thickBot="1"/>
    <row r="453" ht="14.25" thickTop="1" thickBot="1"/>
    <row r="454" ht="13.5" thickTop="1"/>
    <row r="455" ht="13.5" thickBot="1"/>
    <row r="456" ht="14.25" thickTop="1" thickBot="1"/>
    <row r="457" ht="13.5" thickTop="1"/>
    <row r="461" ht="13.5" thickBot="1"/>
    <row r="462" ht="14.25" thickTop="1" thickBot="1"/>
    <row r="463" ht="13.5" thickTop="1"/>
    <row r="464" ht="13.5" thickBot="1"/>
    <row r="465" ht="14.25" thickTop="1" thickBot="1"/>
    <row r="466" ht="13.5" thickTop="1"/>
  </sheetData>
  <mergeCells count="2">
    <mergeCell ref="A4:G4"/>
    <mergeCell ref="A5:G5"/>
  </mergeCells>
  <phoneticPr fontId="3" type="noConversion"/>
  <pageMargins left="0.86614173228346458" right="7.874015748031496E-2" top="0.59055118110236227" bottom="0.59055118110236227" header="0.51181102362204722" footer="0.11811023622047245"/>
  <pageSetup paperSize="9" scale="90" fitToHeight="0" orientation="landscape" horizontalDpi="4294967293" r:id="rId2"/>
  <headerFooter alignWithMargins="0">
    <oddFooter>&amp;LSituation Au &amp;D&amp;CEntretien espaces verts : GRAFF 06 88 77 48 17
Chauffagiste Climatisation : JAY THERMIE 06 77 58 59 29
Ramonage : VIAL 04 76 89 20 23
IBAN: FR1120041010170064055S02860&amp;RPage&amp;P&amp;A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93"/>
  <sheetViews>
    <sheetView showGridLines="0" topLeftCell="A43" workbookViewId="0">
      <selection activeCell="C82" sqref="C82"/>
    </sheetView>
  </sheetViews>
  <sheetFormatPr baseColWidth="10" defaultColWidth="11.42578125" defaultRowHeight="12.75"/>
  <cols>
    <col min="1" max="1" width="13" customWidth="1"/>
    <col min="2" max="2" width="33.42578125" bestFit="1" customWidth="1"/>
    <col min="3" max="3" width="9.5703125" bestFit="1" customWidth="1"/>
    <col min="4" max="4" width="8.42578125" bestFit="1" customWidth="1"/>
    <col min="5" max="5" width="16.42578125" bestFit="1" customWidth="1"/>
    <col min="6" max="6" width="17.28515625" bestFit="1" customWidth="1"/>
    <col min="7" max="7" width="12.140625" bestFit="1" customWidth="1"/>
    <col min="8" max="8" width="9.140625" customWidth="1"/>
    <col min="9" max="9" width="12.140625" bestFit="1" customWidth="1"/>
    <col min="10" max="13" width="5.28515625" bestFit="1" customWidth="1"/>
    <col min="14" max="14" width="9.85546875" bestFit="1" customWidth="1"/>
    <col min="15" max="15" width="5" bestFit="1" customWidth="1"/>
  </cols>
  <sheetData>
    <row r="1" spans="1:6" ht="18">
      <c r="A1" s="70">
        <f>'Données générales'!C4</f>
        <v>0</v>
      </c>
    </row>
    <row r="2" spans="1:6">
      <c r="A2" s="71" t="s">
        <v>641</v>
      </c>
      <c r="B2" s="72"/>
    </row>
    <row r="3" spans="1:6" ht="26.25" customHeight="1">
      <c r="A3" s="151" t="s">
        <v>720</v>
      </c>
      <c r="B3" s="151"/>
      <c r="C3" s="151"/>
      <c r="D3" s="151"/>
      <c r="E3" s="151"/>
      <c r="F3" s="151"/>
    </row>
    <row r="4" spans="1:6" ht="17.25" customHeight="1">
      <c r="A4" s="152"/>
      <c r="B4" s="152"/>
      <c r="C4" s="152"/>
      <c r="D4" s="152"/>
      <c r="E4" s="152"/>
      <c r="F4" s="152"/>
    </row>
    <row r="5" spans="1:6" ht="13.5" customHeight="1">
      <c r="A5" s="3"/>
      <c r="B5" s="3"/>
      <c r="C5" s="3"/>
      <c r="D5" s="3"/>
      <c r="E5" s="3"/>
      <c r="F5" s="8"/>
    </row>
    <row r="6" spans="1:6" ht="18">
      <c r="A6" s="3"/>
      <c r="C6" s="10">
        <f>SUM(C8:C1002)</f>
        <v>9859.9954736842083</v>
      </c>
      <c r="D6" s="10">
        <f>SUM(D8:D1002)</f>
        <v>9859.9959999999992</v>
      </c>
      <c r="E6" s="10">
        <f>SUM(E8:E1002)</f>
        <v>4434.0524777327928</v>
      </c>
      <c r="F6" s="10">
        <f>SUM(F8:F1002)</f>
        <v>4434.053004048581</v>
      </c>
    </row>
    <row r="7" spans="1:6" s="7" customFormat="1" ht="15">
      <c r="A7" s="9" t="s">
        <v>495</v>
      </c>
      <c r="B7" s="5" t="s">
        <v>503</v>
      </c>
      <c r="C7" s="6" t="s">
        <v>592</v>
      </c>
      <c r="D7" s="6" t="s">
        <v>642</v>
      </c>
      <c r="E7" s="6" t="s">
        <v>501</v>
      </c>
      <c r="F7" s="6" t="s">
        <v>502</v>
      </c>
    </row>
    <row r="8" spans="1:6" ht="15">
      <c r="A8" s="57">
        <v>110000</v>
      </c>
      <c r="B8" s="59" t="s">
        <v>533</v>
      </c>
      <c r="C8" s="18">
        <v>48.93</v>
      </c>
      <c r="D8" s="18"/>
      <c r="E8" s="18">
        <v>48.93</v>
      </c>
      <c r="F8" s="18">
        <v>0</v>
      </c>
    </row>
    <row r="9" spans="1:6">
      <c r="A9" s="12"/>
      <c r="B9" s="12"/>
      <c r="C9" s="16"/>
      <c r="D9" s="16"/>
      <c r="E9" s="16"/>
      <c r="F9" s="16"/>
    </row>
    <row r="10" spans="1:6" ht="15">
      <c r="A10" s="57">
        <v>450001</v>
      </c>
      <c r="B10" s="59">
        <v>0</v>
      </c>
      <c r="C10" s="18"/>
      <c r="D10" s="18">
        <v>74.400000000000006</v>
      </c>
      <c r="E10" s="18">
        <v>0</v>
      </c>
      <c r="F10" s="18">
        <v>74.400000000000006</v>
      </c>
    </row>
    <row r="11" spans="1:6">
      <c r="A11" s="12"/>
      <c r="B11" s="12"/>
      <c r="C11" s="16"/>
      <c r="D11" s="16"/>
      <c r="E11" s="16"/>
      <c r="F11" s="16"/>
    </row>
    <row r="12" spans="1:6" ht="15">
      <c r="A12" s="57">
        <v>450002</v>
      </c>
      <c r="B12" s="59">
        <v>0</v>
      </c>
      <c r="C12" s="18"/>
      <c r="D12" s="18">
        <v>75.900000000000006</v>
      </c>
      <c r="E12" s="18">
        <v>0</v>
      </c>
      <c r="F12" s="18">
        <v>75.900000000000006</v>
      </c>
    </row>
    <row r="13" spans="1:6">
      <c r="A13" s="12"/>
      <c r="B13" s="12"/>
      <c r="C13" s="16"/>
      <c r="D13" s="16"/>
      <c r="E13" s="16"/>
      <c r="F13" s="16"/>
    </row>
    <row r="14" spans="1:6" ht="15">
      <c r="A14" s="57">
        <v>450003</v>
      </c>
      <c r="B14" s="59">
        <v>0</v>
      </c>
      <c r="C14" s="18"/>
      <c r="D14" s="18">
        <v>75.900000000000006</v>
      </c>
      <c r="E14" s="18">
        <v>0</v>
      </c>
      <c r="F14" s="18">
        <v>75.900000000000006</v>
      </c>
    </row>
    <row r="15" spans="1:6">
      <c r="A15" s="12"/>
      <c r="B15" s="12"/>
      <c r="C15" s="16"/>
      <c r="D15" s="16"/>
      <c r="E15" s="16"/>
      <c r="F15" s="16"/>
    </row>
    <row r="16" spans="1:6" ht="15">
      <c r="A16" s="57">
        <v>450004</v>
      </c>
      <c r="B16" s="59">
        <v>0</v>
      </c>
      <c r="C16" s="18"/>
      <c r="D16" s="18">
        <v>101.72999999999999</v>
      </c>
      <c r="E16" s="18">
        <v>0</v>
      </c>
      <c r="F16" s="18">
        <v>101.72999999999999</v>
      </c>
    </row>
    <row r="17" spans="1:6">
      <c r="A17" s="12"/>
      <c r="B17" s="12"/>
      <c r="C17" s="16"/>
      <c r="D17" s="16"/>
      <c r="E17" s="16"/>
      <c r="F17" s="16"/>
    </row>
    <row r="18" spans="1:6" ht="15">
      <c r="A18" s="57">
        <v>450005</v>
      </c>
      <c r="B18" s="59">
        <v>0</v>
      </c>
      <c r="C18" s="18"/>
      <c r="D18" s="18">
        <v>112.35000000000001</v>
      </c>
      <c r="E18" s="18">
        <v>0</v>
      </c>
      <c r="F18" s="18">
        <v>112.35000000000001</v>
      </c>
    </row>
    <row r="19" spans="1:6">
      <c r="A19" s="12"/>
      <c r="B19" s="12"/>
      <c r="C19" s="16"/>
      <c r="D19" s="16"/>
      <c r="E19" s="16"/>
      <c r="F19" s="16"/>
    </row>
    <row r="20" spans="1:6" ht="15">
      <c r="A20" s="57">
        <v>450006</v>
      </c>
      <c r="B20" s="59">
        <v>0</v>
      </c>
      <c r="C20" s="18"/>
      <c r="D20" s="18">
        <v>112.35000000000001</v>
      </c>
      <c r="E20" s="18">
        <v>0</v>
      </c>
      <c r="F20" s="18">
        <v>112.35000000000001</v>
      </c>
    </row>
    <row r="21" spans="1:6">
      <c r="A21" s="12"/>
      <c r="B21" s="12"/>
      <c r="C21" s="16"/>
      <c r="D21" s="16"/>
      <c r="E21" s="16"/>
      <c r="F21" s="16"/>
    </row>
    <row r="22" spans="1:6" ht="15">
      <c r="A22" s="57">
        <v>450007</v>
      </c>
      <c r="B22" s="59">
        <v>0</v>
      </c>
      <c r="C22" s="18"/>
      <c r="D22" s="18">
        <v>107.78999999999999</v>
      </c>
      <c r="E22" s="18">
        <v>0</v>
      </c>
      <c r="F22" s="18">
        <v>107.78999999999999</v>
      </c>
    </row>
    <row r="23" spans="1:6">
      <c r="A23" s="12"/>
      <c r="B23" s="12"/>
      <c r="C23" s="16"/>
      <c r="D23" s="16"/>
      <c r="E23" s="16"/>
      <c r="F23" s="16"/>
    </row>
    <row r="24" spans="1:6" ht="15">
      <c r="A24" s="57">
        <v>450008</v>
      </c>
      <c r="B24" s="59">
        <v>0</v>
      </c>
      <c r="C24" s="18"/>
      <c r="D24" s="18">
        <v>97.17</v>
      </c>
      <c r="E24" s="18">
        <v>0</v>
      </c>
      <c r="F24" s="18">
        <v>97.17</v>
      </c>
    </row>
    <row r="25" spans="1:6">
      <c r="A25" s="12"/>
      <c r="B25" s="12"/>
      <c r="C25" s="16"/>
      <c r="D25" s="16"/>
      <c r="E25" s="16"/>
      <c r="F25" s="16"/>
    </row>
    <row r="26" spans="1:6" ht="15">
      <c r="A26" s="57">
        <v>450009</v>
      </c>
      <c r="B26" s="59">
        <v>0</v>
      </c>
      <c r="C26" s="18"/>
      <c r="D26" s="18">
        <v>89.58</v>
      </c>
      <c r="E26" s="18">
        <v>0</v>
      </c>
      <c r="F26" s="18">
        <v>89.58</v>
      </c>
    </row>
    <row r="27" spans="1:6">
      <c r="A27" s="12"/>
      <c r="B27" s="12"/>
      <c r="C27" s="16"/>
      <c r="D27" s="16"/>
      <c r="E27" s="16"/>
      <c r="F27" s="16"/>
    </row>
    <row r="28" spans="1:6" ht="15">
      <c r="A28" s="57">
        <v>450010</v>
      </c>
      <c r="B28" s="59">
        <v>0</v>
      </c>
      <c r="C28" s="18"/>
      <c r="D28" s="18">
        <v>74.400000000000006</v>
      </c>
      <c r="E28" s="18">
        <v>0</v>
      </c>
      <c r="F28" s="18">
        <v>74.400000000000006</v>
      </c>
    </row>
    <row r="29" spans="1:6">
      <c r="A29" s="12"/>
      <c r="B29" s="12"/>
      <c r="C29" s="16"/>
      <c r="D29" s="16"/>
      <c r="E29" s="16"/>
      <c r="F29" s="16"/>
    </row>
    <row r="30" spans="1:6" ht="15">
      <c r="A30" s="57">
        <v>450011</v>
      </c>
      <c r="B30" s="59">
        <v>0</v>
      </c>
      <c r="C30" s="18"/>
      <c r="D30" s="18">
        <v>83.49</v>
      </c>
      <c r="E30" s="18">
        <v>0</v>
      </c>
      <c r="F30" s="18">
        <v>83.49</v>
      </c>
    </row>
    <row r="31" spans="1:6">
      <c r="A31" s="12"/>
      <c r="B31" s="12"/>
      <c r="C31" s="16"/>
      <c r="D31" s="16"/>
      <c r="E31" s="16"/>
      <c r="F31" s="16"/>
    </row>
    <row r="32" spans="1:6" ht="15">
      <c r="A32" s="57">
        <v>450012</v>
      </c>
      <c r="B32" s="59">
        <v>0</v>
      </c>
      <c r="C32" s="18"/>
      <c r="D32" s="18">
        <v>74.400000000000006</v>
      </c>
      <c r="E32" s="18">
        <v>0</v>
      </c>
      <c r="F32" s="18">
        <v>74.400000000000006</v>
      </c>
    </row>
    <row r="33" spans="1:9">
      <c r="A33" s="12"/>
      <c r="B33" s="12"/>
      <c r="C33" s="16"/>
      <c r="D33" s="16"/>
      <c r="E33" s="16"/>
      <c r="F33" s="16"/>
    </row>
    <row r="34" spans="1:9" ht="15">
      <c r="A34" s="57">
        <v>450013</v>
      </c>
      <c r="B34" s="59">
        <v>0</v>
      </c>
      <c r="C34" s="18"/>
      <c r="D34" s="18">
        <v>71.37</v>
      </c>
      <c r="E34" s="18">
        <v>0</v>
      </c>
      <c r="F34" s="18">
        <v>71.37</v>
      </c>
    </row>
    <row r="35" spans="1:9">
      <c r="A35" s="12"/>
      <c r="B35" s="12"/>
      <c r="C35" s="16"/>
      <c r="D35" s="16"/>
      <c r="E35" s="16"/>
      <c r="F35" s="16"/>
    </row>
    <row r="36" spans="1:9" ht="15">
      <c r="A36" s="57">
        <v>450014</v>
      </c>
      <c r="B36" s="59">
        <v>0</v>
      </c>
      <c r="C36" s="18"/>
      <c r="D36" s="18">
        <v>69.84</v>
      </c>
      <c r="E36" s="18">
        <v>0</v>
      </c>
      <c r="F36" s="18">
        <v>69.84</v>
      </c>
    </row>
    <row r="37" spans="1:9">
      <c r="A37" s="12"/>
      <c r="B37" s="12"/>
      <c r="C37" s="16"/>
      <c r="D37" s="16"/>
      <c r="E37" s="16"/>
      <c r="F37" s="16"/>
    </row>
    <row r="38" spans="1:9" ht="15">
      <c r="A38" s="57">
        <v>450015</v>
      </c>
      <c r="B38" s="59">
        <v>0</v>
      </c>
      <c r="C38" s="18"/>
      <c r="D38" s="18">
        <v>69.84</v>
      </c>
      <c r="E38" s="18">
        <v>0</v>
      </c>
      <c r="F38" s="18">
        <v>69.84</v>
      </c>
    </row>
    <row r="39" spans="1:9">
      <c r="A39" s="12"/>
      <c r="B39" s="12"/>
      <c r="C39" s="16"/>
      <c r="D39" s="16"/>
      <c r="E39" s="16"/>
      <c r="F39" s="16"/>
    </row>
    <row r="40" spans="1:9" ht="15">
      <c r="A40" s="57">
        <v>450016</v>
      </c>
      <c r="B40" s="59">
        <v>0</v>
      </c>
      <c r="C40" s="18"/>
      <c r="D40" s="18">
        <v>68.31</v>
      </c>
      <c r="E40" s="18">
        <v>0</v>
      </c>
      <c r="F40" s="18">
        <v>68.31</v>
      </c>
    </row>
    <row r="41" spans="1:9">
      <c r="A41" s="12"/>
      <c r="B41" s="12"/>
      <c r="C41" s="16"/>
      <c r="D41" s="16"/>
      <c r="E41" s="16"/>
      <c r="F41" s="16"/>
    </row>
    <row r="42" spans="1:9" ht="15">
      <c r="A42" s="57">
        <v>450017</v>
      </c>
      <c r="B42" s="59">
        <v>0</v>
      </c>
      <c r="C42" s="18"/>
      <c r="D42" s="18">
        <v>71.37</v>
      </c>
      <c r="E42" s="18">
        <v>0</v>
      </c>
      <c r="F42" s="18">
        <v>71.37</v>
      </c>
    </row>
    <row r="43" spans="1:9">
      <c r="A43" s="12"/>
      <c r="B43" s="12"/>
      <c r="C43" s="16"/>
      <c r="D43" s="16"/>
      <c r="E43" s="16"/>
      <c r="F43" s="16"/>
    </row>
    <row r="44" spans="1:9" ht="15">
      <c r="A44" s="57">
        <v>450018</v>
      </c>
      <c r="B44" s="59">
        <v>0</v>
      </c>
      <c r="C44" s="18"/>
      <c r="D44" s="18">
        <v>69.84</v>
      </c>
      <c r="E44" s="18">
        <v>0</v>
      </c>
      <c r="F44" s="18">
        <v>69.84</v>
      </c>
      <c r="H44" s="18"/>
    </row>
    <row r="45" spans="1:9">
      <c r="A45" s="12"/>
      <c r="B45" s="12"/>
      <c r="C45" s="16"/>
      <c r="D45" s="16"/>
      <c r="E45" s="16"/>
      <c r="F45" s="16"/>
      <c r="H45" s="16"/>
    </row>
    <row r="46" spans="1:9" ht="15">
      <c r="A46" s="57">
        <v>512000</v>
      </c>
      <c r="B46" s="59">
        <v>0</v>
      </c>
      <c r="C46" s="18">
        <v>2034.8899999999999</v>
      </c>
      <c r="D46" s="18">
        <v>1900.1200000000001</v>
      </c>
      <c r="E46" s="18">
        <v>134.76999999999975</v>
      </c>
      <c r="F46" s="18">
        <v>0</v>
      </c>
      <c r="H46" s="18"/>
      <c r="I46" s="18"/>
    </row>
    <row r="47" spans="1:9">
      <c r="A47" s="12"/>
      <c r="B47" s="12"/>
      <c r="C47" s="16"/>
      <c r="D47" s="16"/>
      <c r="E47" s="16"/>
      <c r="F47" s="16"/>
      <c r="H47" s="16"/>
      <c r="I47" s="16"/>
    </row>
    <row r="48" spans="1:9" ht="15">
      <c r="A48" s="57">
        <v>514000</v>
      </c>
      <c r="B48" s="59">
        <v>0</v>
      </c>
      <c r="C48" s="18">
        <v>1500.03</v>
      </c>
      <c r="D48" s="18">
        <v>2351.2059999999992</v>
      </c>
      <c r="E48" s="18">
        <v>0</v>
      </c>
      <c r="F48" s="18">
        <v>851.17599999999925</v>
      </c>
      <c r="H48" s="18"/>
      <c r="I48" s="18"/>
    </row>
    <row r="49" spans="1:9">
      <c r="A49" s="12"/>
      <c r="B49" s="12"/>
      <c r="C49" s="16"/>
      <c r="D49" s="16"/>
      <c r="E49" s="16"/>
      <c r="F49" s="16"/>
      <c r="H49" s="16"/>
      <c r="I49" s="16"/>
    </row>
    <row r="50" spans="1:9" ht="15">
      <c r="A50" s="57">
        <v>514001</v>
      </c>
      <c r="B50" s="59">
        <v>0</v>
      </c>
      <c r="C50" s="18">
        <v>427.60220242914977</v>
      </c>
      <c r="D50" s="18">
        <v>213.31</v>
      </c>
      <c r="E50" s="18">
        <v>214.29220242914977</v>
      </c>
      <c r="F50" s="18">
        <v>0</v>
      </c>
      <c r="H50" s="18"/>
      <c r="I50" s="18"/>
    </row>
    <row r="51" spans="1:9">
      <c r="A51" s="12"/>
      <c r="B51" s="12"/>
      <c r="C51" s="16"/>
      <c r="D51" s="16"/>
      <c r="E51" s="16"/>
      <c r="F51" s="16"/>
      <c r="H51" s="20"/>
      <c r="I51" s="16"/>
    </row>
    <row r="52" spans="1:9" ht="15">
      <c r="A52" s="57">
        <v>514002</v>
      </c>
      <c r="B52" s="59">
        <v>0</v>
      </c>
      <c r="C52" s="18">
        <v>78.824696356275311</v>
      </c>
      <c r="D52" s="18">
        <v>30.8</v>
      </c>
      <c r="E52" s="18">
        <v>48.024696356275314</v>
      </c>
      <c r="F52" s="18">
        <v>0</v>
      </c>
      <c r="I52" s="18"/>
    </row>
    <row r="53" spans="1:9">
      <c r="A53" s="12"/>
      <c r="B53" s="12"/>
      <c r="C53" s="16"/>
      <c r="D53" s="16"/>
      <c r="E53" s="16"/>
      <c r="F53" s="16"/>
      <c r="I53" s="16"/>
    </row>
    <row r="54" spans="1:9" ht="15">
      <c r="A54" s="57">
        <v>514003</v>
      </c>
      <c r="B54" s="59">
        <v>0</v>
      </c>
      <c r="C54" s="18">
        <v>430.87669635627532</v>
      </c>
      <c r="D54" s="18">
        <v>354.98</v>
      </c>
      <c r="E54" s="18">
        <v>75.896696356275299</v>
      </c>
      <c r="F54" s="18">
        <v>0</v>
      </c>
      <c r="I54" s="18"/>
    </row>
    <row r="55" spans="1:9">
      <c r="A55" s="12"/>
      <c r="B55" s="12"/>
      <c r="C55" s="16"/>
      <c r="D55" s="16"/>
      <c r="E55" s="16"/>
      <c r="F55" s="16"/>
      <c r="I55" s="16"/>
    </row>
    <row r="56" spans="1:9" ht="15">
      <c r="A56" s="57">
        <v>514004</v>
      </c>
      <c r="B56" s="59">
        <v>0</v>
      </c>
      <c r="C56" s="18">
        <v>132.44109311740891</v>
      </c>
      <c r="D56" s="18">
        <v>68.09</v>
      </c>
      <c r="E56" s="18">
        <v>64.351093117408908</v>
      </c>
      <c r="F56" s="18">
        <v>0</v>
      </c>
      <c r="I56" s="18"/>
    </row>
    <row r="57" spans="1:9">
      <c r="A57" s="12"/>
      <c r="B57" s="12"/>
      <c r="C57" s="16"/>
      <c r="D57" s="16"/>
      <c r="E57" s="16"/>
      <c r="F57" s="16"/>
      <c r="I57" s="16"/>
    </row>
    <row r="58" spans="1:9" ht="15">
      <c r="A58" s="57">
        <v>514005</v>
      </c>
      <c r="B58" s="59">
        <v>0</v>
      </c>
      <c r="C58" s="18">
        <v>352.64655060728739</v>
      </c>
      <c r="D58" s="18">
        <v>176.81</v>
      </c>
      <c r="E58" s="18">
        <v>175.83655060728739</v>
      </c>
      <c r="F58" s="18">
        <v>0</v>
      </c>
      <c r="I58" s="18"/>
    </row>
    <row r="59" spans="1:9">
      <c r="A59" s="12"/>
      <c r="B59" s="12"/>
      <c r="C59" s="16"/>
      <c r="D59" s="16"/>
      <c r="E59" s="16"/>
      <c r="F59" s="16"/>
      <c r="I59" s="16"/>
    </row>
    <row r="60" spans="1:9" ht="15">
      <c r="A60" s="57">
        <v>514006</v>
      </c>
      <c r="B60" s="59">
        <v>0</v>
      </c>
      <c r="C60" s="18">
        <v>334.52655060728739</v>
      </c>
      <c r="D60" s="18">
        <v>158.69</v>
      </c>
      <c r="E60" s="18">
        <v>175.83655060728739</v>
      </c>
      <c r="F60" s="18">
        <v>0</v>
      </c>
      <c r="I60" s="18"/>
    </row>
    <row r="61" spans="1:9">
      <c r="A61" s="12"/>
      <c r="B61" s="12"/>
      <c r="C61" s="16"/>
      <c r="D61" s="16"/>
      <c r="E61" s="16"/>
      <c r="F61" s="16"/>
      <c r="I61" s="16"/>
    </row>
    <row r="62" spans="1:9" ht="15">
      <c r="A62" s="57">
        <v>514007</v>
      </c>
      <c r="B62" s="59">
        <v>0</v>
      </c>
      <c r="C62" s="18">
        <v>140.34331983805669</v>
      </c>
      <c r="D62" s="18">
        <v>72.150000000000006</v>
      </c>
      <c r="E62" s="18">
        <v>68.193319838056681</v>
      </c>
      <c r="F62" s="18">
        <v>0</v>
      </c>
      <c r="I62" s="18"/>
    </row>
    <row r="63" spans="1:9">
      <c r="A63" s="12"/>
      <c r="B63" s="12"/>
      <c r="C63" s="16"/>
      <c r="D63" s="16"/>
      <c r="E63" s="16"/>
      <c r="F63" s="16"/>
      <c r="I63" s="16"/>
    </row>
    <row r="64" spans="1:9" ht="15">
      <c r="A64" s="57">
        <v>514008</v>
      </c>
      <c r="B64" s="59">
        <v>0</v>
      </c>
      <c r="C64" s="18">
        <v>332.88642914979755</v>
      </c>
      <c r="D64" s="18">
        <v>166.65</v>
      </c>
      <c r="E64" s="18">
        <v>166.23642914979754</v>
      </c>
      <c r="F64" s="18">
        <v>0</v>
      </c>
      <c r="I64" s="18"/>
    </row>
    <row r="65" spans="1:9">
      <c r="A65" s="12"/>
      <c r="B65" s="12"/>
      <c r="C65" s="16"/>
      <c r="D65" s="16"/>
      <c r="E65" s="16"/>
      <c r="F65" s="16"/>
      <c r="I65" s="16"/>
    </row>
    <row r="66" spans="1:9" ht="15">
      <c r="A66" s="57">
        <v>514009</v>
      </c>
      <c r="B66" s="59">
        <v>0</v>
      </c>
      <c r="C66" s="18">
        <v>328.65636437246968</v>
      </c>
      <c r="D66" s="18"/>
      <c r="E66" s="18">
        <v>328.65636437246968</v>
      </c>
      <c r="F66" s="18">
        <v>0</v>
      </c>
      <c r="I66" s="18"/>
    </row>
    <row r="67" spans="1:9">
      <c r="A67" s="12"/>
      <c r="B67" s="12"/>
      <c r="C67" s="16"/>
      <c r="D67" s="16"/>
      <c r="E67" s="16"/>
      <c r="F67" s="16"/>
      <c r="I67" s="16"/>
    </row>
    <row r="68" spans="1:9" ht="15">
      <c r="A68" s="57">
        <v>514010</v>
      </c>
      <c r="B68" s="59">
        <v>0</v>
      </c>
      <c r="C68" s="18">
        <v>303.23023481781377</v>
      </c>
      <c r="D68" s="18">
        <v>151.4</v>
      </c>
      <c r="E68" s="18">
        <v>151.83023481781376</v>
      </c>
      <c r="F68" s="18">
        <v>0</v>
      </c>
      <c r="I68" s="18"/>
    </row>
    <row r="69" spans="1:9">
      <c r="A69" s="12"/>
      <c r="B69" s="12"/>
      <c r="C69" s="16"/>
      <c r="D69" s="16"/>
      <c r="E69" s="16"/>
      <c r="F69" s="16"/>
      <c r="I69" s="20"/>
    </row>
    <row r="70" spans="1:9" ht="15">
      <c r="A70" s="57">
        <v>514011</v>
      </c>
      <c r="B70" s="59">
        <v>0</v>
      </c>
      <c r="C70" s="18">
        <v>108.70271255060729</v>
      </c>
      <c r="D70" s="18">
        <v>55.88</v>
      </c>
      <c r="E70" s="18">
        <v>52.822712550607285</v>
      </c>
      <c r="F70" s="18">
        <v>0</v>
      </c>
    </row>
    <row r="71" spans="1:9">
      <c r="A71" s="12"/>
      <c r="B71" s="12"/>
      <c r="C71" s="16"/>
      <c r="D71" s="16"/>
      <c r="E71" s="16"/>
      <c r="F71" s="16"/>
    </row>
    <row r="72" spans="1:9" ht="15">
      <c r="A72" s="57">
        <v>514012</v>
      </c>
      <c r="B72" s="59">
        <v>0</v>
      </c>
      <c r="C72" s="18">
        <v>466.22023481781378</v>
      </c>
      <c r="D72" s="18"/>
      <c r="E72" s="18">
        <v>466.22023481781378</v>
      </c>
      <c r="F72" s="18">
        <v>0</v>
      </c>
    </row>
    <row r="73" spans="1:9">
      <c r="A73" s="12"/>
      <c r="B73" s="12"/>
      <c r="C73" s="16"/>
      <c r="D73" s="16"/>
      <c r="E73" s="16"/>
      <c r="F73" s="16"/>
    </row>
    <row r="74" spans="1:9" ht="15">
      <c r="A74" s="57">
        <v>514013</v>
      </c>
      <c r="B74" s="59">
        <v>0</v>
      </c>
      <c r="C74" s="18">
        <v>323.64940890688257</v>
      </c>
      <c r="D74" s="18">
        <v>150</v>
      </c>
      <c r="E74" s="18">
        <v>173.64940890688257</v>
      </c>
      <c r="F74" s="18">
        <v>0</v>
      </c>
    </row>
    <row r="75" spans="1:9">
      <c r="A75" s="12"/>
      <c r="B75" s="12"/>
      <c r="C75" s="16"/>
      <c r="D75" s="16"/>
      <c r="E75" s="16"/>
      <c r="F75" s="16"/>
    </row>
    <row r="76" spans="1:9" ht="15">
      <c r="A76" s="57">
        <v>514014</v>
      </c>
      <c r="B76" s="59">
        <v>0</v>
      </c>
      <c r="C76" s="18">
        <v>297.29699595141699</v>
      </c>
      <c r="D76" s="18">
        <v>148.35</v>
      </c>
      <c r="E76" s="18">
        <v>148.94699595141699</v>
      </c>
      <c r="F76" s="18">
        <v>0</v>
      </c>
    </row>
    <row r="77" spans="1:9">
      <c r="A77" s="12"/>
      <c r="B77" s="12"/>
      <c r="C77" s="16"/>
      <c r="D77" s="16"/>
      <c r="E77" s="16"/>
      <c r="F77" s="16"/>
    </row>
    <row r="78" spans="1:9" ht="15">
      <c r="A78" s="57">
        <v>514015</v>
      </c>
      <c r="B78" s="59">
        <v>0</v>
      </c>
      <c r="C78" s="18">
        <v>44.182995951416999</v>
      </c>
      <c r="D78" s="18">
        <v>56.54</v>
      </c>
      <c r="E78" s="18">
        <v>0</v>
      </c>
      <c r="F78" s="18">
        <v>12.357004048583001</v>
      </c>
    </row>
    <row r="79" spans="1:9">
      <c r="A79" s="12"/>
      <c r="B79" s="12"/>
      <c r="C79" s="16"/>
      <c r="D79" s="16"/>
      <c r="E79" s="16"/>
      <c r="F79" s="16"/>
    </row>
    <row r="80" spans="1:9" ht="15">
      <c r="A80" s="57">
        <v>514016</v>
      </c>
      <c r="B80" s="59">
        <v>0</v>
      </c>
      <c r="C80" s="18">
        <v>88.938582995951407</v>
      </c>
      <c r="D80" s="18">
        <v>45.72</v>
      </c>
      <c r="E80" s="18">
        <v>43.218582995951408</v>
      </c>
      <c r="F80" s="18">
        <v>0</v>
      </c>
    </row>
    <row r="81" spans="1:6">
      <c r="A81" s="12"/>
      <c r="B81" s="12"/>
      <c r="C81" s="16"/>
      <c r="D81" s="16"/>
      <c r="E81" s="16"/>
      <c r="F81" s="16"/>
    </row>
    <row r="82" spans="1:6" ht="15">
      <c r="A82" s="57">
        <v>514017</v>
      </c>
      <c r="B82" s="59">
        <v>0</v>
      </c>
      <c r="C82" s="18">
        <v>92.90740890688258</v>
      </c>
      <c r="D82" s="18">
        <v>47.76</v>
      </c>
      <c r="E82" s="18">
        <v>45.147408906882582</v>
      </c>
      <c r="F82" s="18">
        <v>0</v>
      </c>
    </row>
    <row r="83" spans="1:6">
      <c r="A83" s="12"/>
      <c r="B83" s="12"/>
      <c r="C83" s="16"/>
      <c r="D83" s="16"/>
      <c r="E83" s="16"/>
      <c r="F83" s="16"/>
    </row>
    <row r="84" spans="1:6" ht="15">
      <c r="A84" s="57">
        <v>514018</v>
      </c>
      <c r="B84" s="59">
        <v>0</v>
      </c>
      <c r="C84" s="18">
        <v>141.02299595141702</v>
      </c>
      <c r="D84" s="18">
        <v>141.02000000000001</v>
      </c>
      <c r="E84" s="18">
        <v>2.9959514170059265E-3</v>
      </c>
      <c r="F84" s="18">
        <v>0</v>
      </c>
    </row>
    <row r="85" spans="1:6">
      <c r="A85" s="12"/>
      <c r="B85" s="12"/>
      <c r="C85" s="16"/>
      <c r="D85" s="16"/>
      <c r="E85" s="16"/>
      <c r="F85" s="16"/>
    </row>
    <row r="86" spans="1:6" ht="15">
      <c r="A86" s="57">
        <v>615000</v>
      </c>
      <c r="B86" s="59" t="s">
        <v>648</v>
      </c>
      <c r="C86" s="18">
        <v>1402.23</v>
      </c>
      <c r="D86" s="18"/>
      <c r="E86" s="18">
        <v>1402.23</v>
      </c>
      <c r="F86" s="18">
        <v>0</v>
      </c>
    </row>
    <row r="87" spans="1:6">
      <c r="A87" s="12"/>
      <c r="B87" s="12"/>
      <c r="C87" s="16"/>
      <c r="D87" s="16"/>
      <c r="E87" s="16"/>
      <c r="F87" s="16"/>
    </row>
    <row r="88" spans="1:6" ht="15">
      <c r="A88" s="57">
        <v>616100</v>
      </c>
      <c r="B88" s="59" t="s">
        <v>627</v>
      </c>
      <c r="C88" s="18">
        <v>340</v>
      </c>
      <c r="D88" s="18"/>
      <c r="E88" s="18">
        <v>340</v>
      </c>
      <c r="F88" s="18">
        <v>0</v>
      </c>
    </row>
    <row r="89" spans="1:6">
      <c r="A89" s="12"/>
      <c r="B89" s="12"/>
      <c r="C89" s="16"/>
      <c r="D89" s="16"/>
      <c r="E89" s="16"/>
      <c r="F89" s="16"/>
    </row>
    <row r="90" spans="1:6" ht="15">
      <c r="A90" s="57">
        <v>627000</v>
      </c>
      <c r="B90" s="59" t="s">
        <v>282</v>
      </c>
      <c r="C90" s="18">
        <v>108.95999999999998</v>
      </c>
      <c r="D90" s="18"/>
      <c r="E90" s="18">
        <v>108.95999999999998</v>
      </c>
      <c r="F90" s="18">
        <v>0</v>
      </c>
    </row>
    <row r="91" spans="1:6">
      <c r="A91" s="12"/>
      <c r="B91" s="12"/>
      <c r="C91" s="16"/>
      <c r="D91" s="16"/>
      <c r="E91" s="16"/>
      <c r="F91" s="16"/>
    </row>
    <row r="92" spans="1:6" ht="15">
      <c r="A92" s="57" t="s">
        <v>654</v>
      </c>
      <c r="B92" s="59"/>
      <c r="C92" s="18">
        <v>0</v>
      </c>
      <c r="D92" s="18">
        <v>2070.4899999999998</v>
      </c>
      <c r="E92" s="18">
        <v>0</v>
      </c>
      <c r="F92" s="18">
        <v>2070.4899999999998</v>
      </c>
    </row>
    <row r="93" spans="1:6">
      <c r="A93" s="12"/>
      <c r="B93" s="12"/>
      <c r="C93" s="16"/>
      <c r="D93" s="16"/>
      <c r="E93" s="16"/>
      <c r="F93" s="16"/>
    </row>
  </sheetData>
  <mergeCells count="2">
    <mergeCell ref="A3:F3"/>
    <mergeCell ref="A4:F4"/>
  </mergeCells>
  <pageMargins left="0.23622047244094491" right="0.23622047244094491" top="0.74803149606299213" bottom="0.74803149606299213" header="0.31496062992125984" footer="0.31496062992125984"/>
  <pageSetup paperSize="9" scale="95" fitToHeight="0" orientation="portrait" horizontalDpi="4294967293" r:id="rId2"/>
  <headerFooter alignWithMargins="0">
    <oddFooter>&amp;LAu : &amp;D&amp;C&amp;A&amp;RPage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9"/>
  <sheetViews>
    <sheetView showGridLines="0" topLeftCell="A22" workbookViewId="0">
      <selection activeCell="H7" sqref="H7"/>
    </sheetView>
  </sheetViews>
  <sheetFormatPr baseColWidth="10" defaultColWidth="11.42578125" defaultRowHeight="12.75"/>
  <cols>
    <col min="1" max="1" width="13" customWidth="1"/>
    <col min="2" max="2" width="10.28515625" bestFit="1" customWidth="1"/>
    <col min="3" max="3" width="9.5703125" bestFit="1" customWidth="1"/>
    <col min="4" max="4" width="8.42578125" bestFit="1" customWidth="1"/>
    <col min="5" max="5" width="16.42578125" bestFit="1" customWidth="1"/>
    <col min="6" max="6" width="17.28515625" bestFit="1" customWidth="1"/>
    <col min="7" max="7" width="12.140625" bestFit="1" customWidth="1"/>
    <col min="8" max="8" width="9.140625" customWidth="1"/>
    <col min="9" max="9" width="12.140625" bestFit="1" customWidth="1"/>
    <col min="10" max="13" width="5.28515625" bestFit="1" customWidth="1"/>
    <col min="14" max="14" width="9.85546875" bestFit="1" customWidth="1"/>
    <col min="15" max="15" width="5" bestFit="1" customWidth="1"/>
  </cols>
  <sheetData>
    <row r="1" spans="1:6" ht="18">
      <c r="A1" s="70">
        <f>'Données générales'!C4</f>
        <v>0</v>
      </c>
    </row>
    <row r="2" spans="1:6">
      <c r="A2" s="71" t="s">
        <v>641</v>
      </c>
      <c r="B2" s="72"/>
    </row>
    <row r="3" spans="1:6" ht="26.25" customHeight="1">
      <c r="A3" s="151" t="s">
        <v>719</v>
      </c>
      <c r="B3" s="151"/>
      <c r="C3" s="151"/>
      <c r="D3" s="151"/>
      <c r="E3" s="151"/>
      <c r="F3" s="151"/>
    </row>
    <row r="4" spans="1:6" ht="17.25" customHeight="1">
      <c r="A4" s="152"/>
      <c r="B4" s="152"/>
      <c r="C4" s="152"/>
      <c r="D4" s="152"/>
      <c r="E4" s="152"/>
      <c r="F4" s="152"/>
    </row>
    <row r="5" spans="1:6" ht="13.5" customHeight="1">
      <c r="A5" s="3"/>
      <c r="B5" s="3"/>
      <c r="C5" s="3"/>
      <c r="D5" s="3"/>
      <c r="E5" s="3"/>
      <c r="F5" s="8"/>
    </row>
    <row r="6" spans="1:6" ht="18">
      <c r="A6" s="3"/>
      <c r="C6" s="10">
        <f>SUM(C8:C1002)</f>
        <v>4424.9554736842101</v>
      </c>
      <c r="D6" s="10">
        <f>SUM(D8:D1002)</f>
        <v>2038.1500000000003</v>
      </c>
      <c r="E6" s="10">
        <f>SUM(E8:E1002)</f>
        <v>2399.1624777327934</v>
      </c>
      <c r="F6" s="10">
        <f>SUM(F8:F1002)</f>
        <v>12.357004048583001</v>
      </c>
    </row>
    <row r="7" spans="1:6" s="7" customFormat="1" ht="15">
      <c r="A7" s="9" t="s">
        <v>495</v>
      </c>
      <c r="B7" s="5" t="s">
        <v>503</v>
      </c>
      <c r="C7" s="6" t="s">
        <v>592</v>
      </c>
      <c r="D7" s="6" t="s">
        <v>642</v>
      </c>
      <c r="E7" s="6" t="s">
        <v>501</v>
      </c>
      <c r="F7" s="6" t="s">
        <v>502</v>
      </c>
    </row>
    <row r="8" spans="1:6" ht="15">
      <c r="A8" s="57">
        <v>514001</v>
      </c>
      <c r="B8" s="59">
        <v>0</v>
      </c>
      <c r="C8" s="18">
        <v>427.60220242914977</v>
      </c>
      <c r="D8" s="18">
        <v>213.31</v>
      </c>
      <c r="E8" s="18">
        <v>214.29220242914977</v>
      </c>
      <c r="F8" s="18">
        <v>0</v>
      </c>
    </row>
    <row r="9" spans="1:6">
      <c r="A9" s="12"/>
      <c r="B9" s="12"/>
      <c r="C9" s="16"/>
      <c r="D9" s="16"/>
      <c r="E9" s="16"/>
      <c r="F9" s="16"/>
    </row>
    <row r="10" spans="1:6" ht="15">
      <c r="A10" s="57">
        <v>514002</v>
      </c>
      <c r="B10" s="59">
        <v>0</v>
      </c>
      <c r="C10" s="18">
        <v>78.824696356275311</v>
      </c>
      <c r="D10" s="18">
        <v>30.8</v>
      </c>
      <c r="E10" s="18">
        <v>48.024696356275314</v>
      </c>
      <c r="F10" s="18">
        <v>0</v>
      </c>
    </row>
    <row r="11" spans="1:6">
      <c r="A11" s="12"/>
      <c r="B11" s="12"/>
      <c r="C11" s="16"/>
      <c r="D11" s="16"/>
      <c r="E11" s="16"/>
      <c r="F11" s="16"/>
    </row>
    <row r="12" spans="1:6" ht="15">
      <c r="A12" s="57">
        <v>514003</v>
      </c>
      <c r="B12" s="59">
        <v>0</v>
      </c>
      <c r="C12" s="18">
        <v>430.87669635627532</v>
      </c>
      <c r="D12" s="18">
        <v>354.98</v>
      </c>
      <c r="E12" s="18">
        <v>75.896696356275299</v>
      </c>
      <c r="F12" s="18">
        <v>0</v>
      </c>
    </row>
    <row r="13" spans="1:6">
      <c r="A13" s="12"/>
      <c r="B13" s="12"/>
      <c r="C13" s="16"/>
      <c r="D13" s="16"/>
      <c r="E13" s="16"/>
      <c r="F13" s="16"/>
    </row>
    <row r="14" spans="1:6" ht="15">
      <c r="A14" s="57">
        <v>514004</v>
      </c>
      <c r="B14" s="59">
        <v>0</v>
      </c>
      <c r="C14" s="18">
        <v>132.44109311740891</v>
      </c>
      <c r="D14" s="18">
        <v>68.09</v>
      </c>
      <c r="E14" s="18">
        <v>64.351093117408908</v>
      </c>
      <c r="F14" s="18">
        <v>0</v>
      </c>
    </row>
    <row r="15" spans="1:6">
      <c r="A15" s="12"/>
      <c r="B15" s="12"/>
      <c r="C15" s="16"/>
      <c r="D15" s="16"/>
      <c r="E15" s="16"/>
      <c r="F15" s="16"/>
    </row>
    <row r="16" spans="1:6" ht="15">
      <c r="A16" s="57">
        <v>514005</v>
      </c>
      <c r="B16" s="59">
        <v>0</v>
      </c>
      <c r="C16" s="18">
        <v>352.64655060728739</v>
      </c>
      <c r="D16" s="18">
        <v>176.81</v>
      </c>
      <c r="E16" s="18">
        <v>175.83655060728739</v>
      </c>
      <c r="F16" s="18">
        <v>0</v>
      </c>
    </row>
    <row r="17" spans="1:6">
      <c r="A17" s="12"/>
      <c r="B17" s="12"/>
      <c r="C17" s="16"/>
      <c r="D17" s="16"/>
      <c r="E17" s="16"/>
      <c r="F17" s="16"/>
    </row>
    <row r="18" spans="1:6" ht="15">
      <c r="A18" s="57">
        <v>514006</v>
      </c>
      <c r="B18" s="59">
        <v>0</v>
      </c>
      <c r="C18" s="18">
        <v>334.52655060728739</v>
      </c>
      <c r="D18" s="18">
        <v>158.69</v>
      </c>
      <c r="E18" s="18">
        <v>175.83655060728739</v>
      </c>
      <c r="F18" s="18">
        <v>0</v>
      </c>
    </row>
    <row r="19" spans="1:6">
      <c r="A19" s="12"/>
      <c r="B19" s="12"/>
      <c r="C19" s="16"/>
      <c r="D19" s="16"/>
      <c r="E19" s="16"/>
      <c r="F19" s="16"/>
    </row>
    <row r="20" spans="1:6" ht="15">
      <c r="A20" s="57">
        <v>514007</v>
      </c>
      <c r="B20" s="59">
        <v>0</v>
      </c>
      <c r="C20" s="18">
        <v>140.34331983805669</v>
      </c>
      <c r="D20" s="18">
        <v>72.150000000000006</v>
      </c>
      <c r="E20" s="18">
        <v>68.193319838056681</v>
      </c>
      <c r="F20" s="18">
        <v>0</v>
      </c>
    </row>
    <row r="21" spans="1:6">
      <c r="A21" s="12"/>
      <c r="B21" s="12"/>
      <c r="C21" s="16"/>
      <c r="D21" s="16"/>
      <c r="E21" s="16"/>
      <c r="F21" s="16"/>
    </row>
    <row r="22" spans="1:6" ht="15">
      <c r="A22" s="57">
        <v>514008</v>
      </c>
      <c r="B22" s="59">
        <v>0</v>
      </c>
      <c r="C22" s="18">
        <v>332.88642914979755</v>
      </c>
      <c r="D22" s="18">
        <v>166.65</v>
      </c>
      <c r="E22" s="18">
        <v>166.23642914979754</v>
      </c>
      <c r="F22" s="18">
        <v>0</v>
      </c>
    </row>
    <row r="23" spans="1:6">
      <c r="A23" s="12"/>
      <c r="B23" s="12"/>
      <c r="C23" s="16"/>
      <c r="D23" s="16"/>
      <c r="E23" s="16"/>
      <c r="F23" s="16"/>
    </row>
    <row r="24" spans="1:6" ht="15">
      <c r="A24" s="57">
        <v>514009</v>
      </c>
      <c r="B24" s="59">
        <v>0</v>
      </c>
      <c r="C24" s="18">
        <v>328.65636437246968</v>
      </c>
      <c r="D24" s="18"/>
      <c r="E24" s="18">
        <v>328.65636437246968</v>
      </c>
      <c r="F24" s="18">
        <v>0</v>
      </c>
    </row>
    <row r="25" spans="1:6">
      <c r="A25" s="12"/>
      <c r="B25" s="12"/>
      <c r="C25" s="16"/>
      <c r="D25" s="16"/>
      <c r="E25" s="16"/>
      <c r="F25" s="16"/>
    </row>
    <row r="26" spans="1:6" ht="15">
      <c r="A26" s="57">
        <v>514010</v>
      </c>
      <c r="B26" s="59">
        <v>0</v>
      </c>
      <c r="C26" s="18">
        <v>303.23023481781377</v>
      </c>
      <c r="D26" s="18">
        <v>151.4</v>
      </c>
      <c r="E26" s="18">
        <v>151.83023481781376</v>
      </c>
      <c r="F26" s="18">
        <v>0</v>
      </c>
    </row>
    <row r="27" spans="1:6">
      <c r="A27" s="12"/>
      <c r="B27" s="12"/>
      <c r="C27" s="16"/>
      <c r="D27" s="16"/>
      <c r="E27" s="16"/>
      <c r="F27" s="16"/>
    </row>
    <row r="28" spans="1:6" ht="15">
      <c r="A28" s="57">
        <v>514011</v>
      </c>
      <c r="B28" s="59">
        <v>0</v>
      </c>
      <c r="C28" s="18">
        <v>108.70271255060729</v>
      </c>
      <c r="D28" s="18">
        <v>55.88</v>
      </c>
      <c r="E28" s="18">
        <v>52.822712550607285</v>
      </c>
      <c r="F28" s="18">
        <v>0</v>
      </c>
    </row>
    <row r="29" spans="1:6">
      <c r="A29" s="12"/>
      <c r="B29" s="12"/>
      <c r="C29" s="16"/>
      <c r="D29" s="16"/>
      <c r="E29" s="16"/>
      <c r="F29" s="16"/>
    </row>
    <row r="30" spans="1:6" ht="15">
      <c r="A30" s="57">
        <v>514012</v>
      </c>
      <c r="B30" s="59">
        <v>0</v>
      </c>
      <c r="C30" s="18">
        <v>466.22023481781378</v>
      </c>
      <c r="D30" s="18"/>
      <c r="E30" s="18">
        <v>466.22023481781378</v>
      </c>
      <c r="F30" s="18">
        <v>0</v>
      </c>
    </row>
    <row r="31" spans="1:6">
      <c r="A31" s="12"/>
      <c r="B31" s="12"/>
      <c r="C31" s="16"/>
      <c r="D31" s="16"/>
      <c r="E31" s="16"/>
      <c r="F31" s="16"/>
    </row>
    <row r="32" spans="1:6" ht="15">
      <c r="A32" s="57">
        <v>514013</v>
      </c>
      <c r="B32" s="59">
        <v>0</v>
      </c>
      <c r="C32" s="18">
        <v>323.64940890688257</v>
      </c>
      <c r="D32" s="18">
        <v>150</v>
      </c>
      <c r="E32" s="18">
        <v>173.64940890688257</v>
      </c>
      <c r="F32" s="18">
        <v>0</v>
      </c>
    </row>
    <row r="33" spans="1:9">
      <c r="A33" s="12"/>
      <c r="B33" s="12"/>
      <c r="C33" s="16"/>
      <c r="D33" s="16"/>
      <c r="E33" s="16"/>
      <c r="F33" s="16"/>
    </row>
    <row r="34" spans="1:9" ht="15">
      <c r="A34" s="57">
        <v>514014</v>
      </c>
      <c r="B34" s="59">
        <v>0</v>
      </c>
      <c r="C34" s="18">
        <v>297.29699595141699</v>
      </c>
      <c r="D34" s="18">
        <v>148.35</v>
      </c>
      <c r="E34" s="18">
        <v>148.94699595141699</v>
      </c>
      <c r="F34" s="18">
        <v>0</v>
      </c>
    </row>
    <row r="35" spans="1:9">
      <c r="A35" s="12"/>
      <c r="B35" s="12"/>
      <c r="C35" s="16"/>
      <c r="D35" s="16"/>
      <c r="E35" s="16"/>
      <c r="F35" s="16"/>
    </row>
    <row r="36" spans="1:9" ht="15">
      <c r="A36" s="57">
        <v>514015</v>
      </c>
      <c r="B36" s="59">
        <v>0</v>
      </c>
      <c r="C36" s="18">
        <v>44.182995951416999</v>
      </c>
      <c r="D36" s="18">
        <v>56.54</v>
      </c>
      <c r="E36" s="18">
        <v>0</v>
      </c>
      <c r="F36" s="18">
        <v>12.357004048583001</v>
      </c>
    </row>
    <row r="37" spans="1:9">
      <c r="A37" s="12"/>
      <c r="B37" s="12"/>
      <c r="C37" s="16"/>
      <c r="D37" s="16"/>
      <c r="E37" s="16"/>
      <c r="F37" s="16"/>
    </row>
    <row r="38" spans="1:9" ht="15">
      <c r="A38" s="57">
        <v>514016</v>
      </c>
      <c r="B38" s="59">
        <v>0</v>
      </c>
      <c r="C38" s="18">
        <v>88.938582995951407</v>
      </c>
      <c r="D38" s="18">
        <v>45.72</v>
      </c>
      <c r="E38" s="18">
        <v>43.218582995951408</v>
      </c>
      <c r="F38" s="18">
        <v>0</v>
      </c>
    </row>
    <row r="39" spans="1:9">
      <c r="A39" s="12"/>
      <c r="B39" s="12"/>
      <c r="C39" s="16"/>
      <c r="D39" s="16"/>
      <c r="E39" s="16"/>
      <c r="F39" s="16"/>
    </row>
    <row r="40" spans="1:9" ht="15">
      <c r="A40" s="57">
        <v>514017</v>
      </c>
      <c r="B40" s="59">
        <v>0</v>
      </c>
      <c r="C40" s="18">
        <v>92.90740890688258</v>
      </c>
      <c r="D40" s="18">
        <v>47.76</v>
      </c>
      <c r="E40" s="18">
        <v>45.147408906882582</v>
      </c>
      <c r="F40" s="18">
        <v>0</v>
      </c>
    </row>
    <row r="41" spans="1:9">
      <c r="A41" s="12"/>
      <c r="B41" s="12"/>
      <c r="C41" s="16"/>
      <c r="D41" s="16"/>
      <c r="E41" s="16"/>
      <c r="F41" s="16"/>
    </row>
    <row r="42" spans="1:9" ht="15">
      <c r="A42" s="57">
        <v>514018</v>
      </c>
      <c r="B42" s="59">
        <v>0</v>
      </c>
      <c r="C42" s="18">
        <v>141.02299595141702</v>
      </c>
      <c r="D42" s="18">
        <v>141.02000000000001</v>
      </c>
      <c r="E42" s="18">
        <v>2.9959514170059265E-3</v>
      </c>
      <c r="F42" s="18">
        <v>0</v>
      </c>
    </row>
    <row r="43" spans="1:9">
      <c r="A43" s="12"/>
      <c r="B43" s="12"/>
      <c r="C43" s="16"/>
      <c r="D43" s="16"/>
      <c r="E43" s="16"/>
      <c r="F43" s="16"/>
    </row>
    <row r="44" spans="1:9">
      <c r="H44" s="18"/>
    </row>
    <row r="45" spans="1:9">
      <c r="H45" s="16"/>
    </row>
    <row r="46" spans="1:9">
      <c r="H46" s="18"/>
      <c r="I46" s="18"/>
    </row>
    <row r="47" spans="1:9">
      <c r="H47" s="16"/>
      <c r="I47" s="16"/>
    </row>
    <row r="48" spans="1:9">
      <c r="H48" s="18"/>
      <c r="I48" s="18"/>
    </row>
    <row r="49" spans="8:9">
      <c r="H49" s="16"/>
      <c r="I49" s="16"/>
    </row>
    <row r="50" spans="8:9">
      <c r="H50" s="18"/>
      <c r="I50" s="18"/>
    </row>
    <row r="51" spans="8:9">
      <c r="H51" s="20"/>
      <c r="I51" s="16"/>
    </row>
    <row r="52" spans="8:9">
      <c r="I52" s="18"/>
    </row>
    <row r="53" spans="8:9">
      <c r="I53" s="16"/>
    </row>
    <row r="54" spans="8:9">
      <c r="I54" s="18"/>
    </row>
    <row r="55" spans="8:9">
      <c r="I55" s="16"/>
    </row>
    <row r="56" spans="8:9">
      <c r="I56" s="18"/>
    </row>
    <row r="57" spans="8:9">
      <c r="I57" s="16"/>
    </row>
    <row r="58" spans="8:9">
      <c r="I58" s="18"/>
    </row>
    <row r="59" spans="8:9">
      <c r="I59" s="16"/>
    </row>
    <row r="60" spans="8:9">
      <c r="I60" s="18"/>
    </row>
    <row r="61" spans="8:9">
      <c r="I61" s="16"/>
    </row>
    <row r="62" spans="8:9">
      <c r="I62" s="18"/>
    </row>
    <row r="63" spans="8:9">
      <c r="I63" s="16"/>
    </row>
    <row r="64" spans="8:9">
      <c r="I64" s="18"/>
    </row>
    <row r="65" spans="9:9">
      <c r="I65" s="16"/>
    </row>
    <row r="66" spans="9:9">
      <c r="I66" s="18"/>
    </row>
    <row r="67" spans="9:9">
      <c r="I67" s="16"/>
    </row>
    <row r="68" spans="9:9">
      <c r="I68" s="18"/>
    </row>
    <row r="69" spans="9:9">
      <c r="I69" s="20"/>
    </row>
  </sheetData>
  <mergeCells count="2">
    <mergeCell ref="A3:F3"/>
    <mergeCell ref="A4:F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5" fitToHeight="0" orientation="portrait" horizontalDpi="4294967293" r:id="rId2"/>
  <headerFooter alignWithMargins="0">
    <oddFooter>&amp;LAu : &amp;D&amp;C&amp;A&amp;RPage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171"/>
  <sheetViews>
    <sheetView showGridLines="0" view="pageLayout" topLeftCell="A4" zoomScaleNormal="100" workbookViewId="0">
      <selection activeCell="B32" sqref="B32"/>
    </sheetView>
  </sheetViews>
  <sheetFormatPr baseColWidth="10" defaultColWidth="11.42578125" defaultRowHeight="12.75"/>
  <cols>
    <col min="1" max="1" width="25.28515625" customWidth="1"/>
    <col min="2" max="2" width="14.42578125" customWidth="1"/>
    <col min="3" max="3" width="10.140625" bestFit="1" customWidth="1"/>
    <col min="4" max="4" width="9.5703125" bestFit="1" customWidth="1"/>
    <col min="5" max="5" width="9" bestFit="1" customWidth="1"/>
    <col min="6" max="6" width="16.42578125" bestFit="1" customWidth="1"/>
    <col min="7" max="8" width="17.28515625" bestFit="1" customWidth="1"/>
    <col min="9" max="9" width="12.140625" bestFit="1" customWidth="1"/>
    <col min="10" max="13" width="5.28515625" bestFit="1" customWidth="1"/>
    <col min="14" max="14" width="9.85546875" bestFit="1" customWidth="1"/>
    <col min="15" max="15" width="5" bestFit="1" customWidth="1"/>
  </cols>
  <sheetData>
    <row r="1" spans="1:8" ht="36.75" customHeight="1">
      <c r="A1" s="70">
        <f>'Données générales'!C4</f>
        <v>0</v>
      </c>
    </row>
    <row r="2" spans="1:8" ht="51.75" customHeight="1">
      <c r="A2" s="71" t="s">
        <v>641</v>
      </c>
      <c r="B2" s="72"/>
      <c r="C2" s="153" t="s">
        <v>651</v>
      </c>
      <c r="D2" s="153"/>
      <c r="E2" s="153"/>
      <c r="F2" s="153"/>
      <c r="G2" s="153"/>
    </row>
    <row r="3" spans="1:8" ht="33" customHeight="1">
      <c r="A3" s="151" t="s">
        <v>723</v>
      </c>
      <c r="B3" s="151"/>
      <c r="C3" s="151"/>
      <c r="D3" s="151"/>
      <c r="E3" s="151"/>
      <c r="F3" s="151"/>
      <c r="G3" s="151"/>
    </row>
    <row r="4" spans="1:8" ht="13.5" customHeight="1"/>
    <row r="5" spans="1:8" ht="13.5" customHeight="1">
      <c r="A5" s="3"/>
      <c r="B5" s="3"/>
      <c r="C5" s="3"/>
      <c r="D5" s="3"/>
      <c r="E5" s="3"/>
      <c r="F5" s="8"/>
    </row>
    <row r="6" spans="1:8" ht="18">
      <c r="A6" s="3"/>
      <c r="C6" s="10"/>
      <c r="D6" s="10"/>
      <c r="E6" s="10"/>
      <c r="F6" s="10"/>
      <c r="G6" s="10"/>
    </row>
    <row r="7" spans="1:8" s="7" customFormat="1" ht="15">
      <c r="A7" s="4" t="s">
        <v>507</v>
      </c>
      <c r="B7" s="9" t="s">
        <v>495</v>
      </c>
      <c r="C7" s="5" t="s">
        <v>503</v>
      </c>
      <c r="D7" s="6" t="s">
        <v>592</v>
      </c>
      <c r="E7" s="6" t="s">
        <v>642</v>
      </c>
      <c r="F7" s="6" t="s">
        <v>501</v>
      </c>
      <c r="G7" s="6" t="s">
        <v>502</v>
      </c>
      <c r="H7"/>
    </row>
    <row r="8" spans="1:8" ht="15.75" thickBot="1">
      <c r="A8" s="57" t="s">
        <v>666</v>
      </c>
      <c r="B8" s="12"/>
      <c r="C8" s="12"/>
      <c r="D8" s="58">
        <v>679.99999999999989</v>
      </c>
      <c r="E8" s="58">
        <v>339.99999999999989</v>
      </c>
      <c r="F8" s="58">
        <v>340</v>
      </c>
      <c r="G8" s="58">
        <v>0</v>
      </c>
    </row>
    <row r="9" spans="1:8" ht="14.25" thickTop="1" thickBot="1">
      <c r="A9" s="12"/>
      <c r="B9" s="12"/>
      <c r="C9" s="12"/>
      <c r="D9" s="16"/>
      <c r="E9" s="16"/>
      <c r="F9" s="16"/>
      <c r="G9" s="16"/>
    </row>
    <row r="10" spans="1:8" ht="16.5" thickTop="1" thickBot="1">
      <c r="A10" s="57" t="s">
        <v>704</v>
      </c>
      <c r="B10" s="12"/>
      <c r="C10" s="12"/>
      <c r="D10" s="58">
        <v>48.93</v>
      </c>
      <c r="E10" s="58"/>
      <c r="F10" s="58">
        <v>48.93</v>
      </c>
      <c r="G10" s="58">
        <v>0</v>
      </c>
    </row>
    <row r="11" spans="1:8">
      <c r="A11" s="12"/>
      <c r="B11" s="12"/>
      <c r="C11" s="12"/>
      <c r="D11" s="16"/>
      <c r="E11" s="16"/>
      <c r="F11" s="16"/>
      <c r="G11" s="16"/>
    </row>
    <row r="12" spans="1:8" ht="15.75" thickBot="1">
      <c r="A12" s="57" t="s">
        <v>668</v>
      </c>
      <c r="B12" s="12"/>
      <c r="C12" s="12"/>
      <c r="D12" s="58">
        <v>0</v>
      </c>
      <c r="E12" s="58">
        <v>0</v>
      </c>
      <c r="F12" s="58">
        <v>0</v>
      </c>
      <c r="G12" s="58">
        <v>0</v>
      </c>
    </row>
    <row r="13" spans="1:8" ht="13.5" thickTop="1">
      <c r="A13" s="12"/>
      <c r="B13" s="12"/>
      <c r="C13" s="12"/>
      <c r="D13" s="16"/>
      <c r="E13" s="16"/>
      <c r="F13" s="16"/>
      <c r="G13" s="16"/>
    </row>
    <row r="14" spans="1:8" ht="16.5" thickTop="1" thickBot="1">
      <c r="A14" s="57" t="s">
        <v>664</v>
      </c>
      <c r="B14" s="12"/>
      <c r="C14" s="12"/>
      <c r="D14" s="58">
        <v>2804.4660000000003</v>
      </c>
      <c r="E14" s="58">
        <v>1402.2359999999996</v>
      </c>
      <c r="F14" s="58">
        <v>1402.2300000000007</v>
      </c>
      <c r="G14" s="58">
        <v>0</v>
      </c>
    </row>
    <row r="15" spans="1:8">
      <c r="A15" s="12"/>
      <c r="B15" s="12"/>
      <c r="C15" s="12"/>
      <c r="D15" s="16"/>
      <c r="E15" s="16"/>
      <c r="F15" s="16"/>
      <c r="G15" s="16"/>
    </row>
    <row r="16" spans="1:8" ht="15.75" thickBot="1">
      <c r="A16" s="57" t="s">
        <v>667</v>
      </c>
      <c r="B16" s="12"/>
      <c r="C16" s="12"/>
      <c r="D16" s="58">
        <v>187.92000000000004</v>
      </c>
      <c r="E16" s="58">
        <v>108.96000000000001</v>
      </c>
      <c r="F16" s="58">
        <v>78.960000000000036</v>
      </c>
      <c r="G16" s="58">
        <v>0</v>
      </c>
    </row>
    <row r="17" spans="1:7" ht="14.25" thickTop="1" thickBot="1">
      <c r="A17" s="12"/>
      <c r="B17" s="12"/>
      <c r="C17" s="12"/>
      <c r="D17" s="16"/>
      <c r="E17" s="16"/>
      <c r="F17" s="16"/>
      <c r="G17" s="16"/>
    </row>
    <row r="18" spans="1:7" ht="16.5" thickTop="1" thickBot="1">
      <c r="A18" s="57" t="s">
        <v>728</v>
      </c>
      <c r="B18" s="12"/>
      <c r="C18" s="12"/>
      <c r="D18" s="58">
        <v>30</v>
      </c>
      <c r="E18" s="58"/>
      <c r="F18" s="58">
        <v>30</v>
      </c>
      <c r="G18" s="58">
        <v>0</v>
      </c>
    </row>
    <row r="19" spans="1:7">
      <c r="A19" s="12"/>
      <c r="B19" s="12"/>
      <c r="C19" s="12"/>
      <c r="D19" s="16"/>
      <c r="E19" s="16"/>
      <c r="F19" s="16"/>
      <c r="G19" s="16"/>
    </row>
    <row r="20" spans="1:7" ht="15.75" thickBot="1">
      <c r="A20" s="57" t="s">
        <v>698</v>
      </c>
      <c r="B20" s="12"/>
      <c r="C20" s="12"/>
      <c r="D20" s="58">
        <v>2000.04</v>
      </c>
      <c r="E20" s="58">
        <v>2000.0399999999993</v>
      </c>
      <c r="F20" s="58">
        <v>0</v>
      </c>
      <c r="G20" s="58">
        <v>0</v>
      </c>
    </row>
    <row r="21" spans="1:7">
      <c r="A21" s="12"/>
      <c r="B21" s="12"/>
      <c r="C21" s="12"/>
      <c r="D21" s="16"/>
      <c r="E21" s="16"/>
      <c r="F21" s="16"/>
      <c r="G21" s="16"/>
    </row>
    <row r="22" spans="1:7" ht="15.75" thickBot="1">
      <c r="A22" s="57" t="s">
        <v>650</v>
      </c>
      <c r="B22" s="12"/>
      <c r="C22" s="12"/>
      <c r="D22" s="58">
        <v>2073.7494736842104</v>
      </c>
      <c r="E22" s="58">
        <v>3.26</v>
      </c>
      <c r="F22" s="58">
        <v>2070.4894736842102</v>
      </c>
      <c r="G22" s="58">
        <v>0</v>
      </c>
    </row>
    <row r="23" spans="1:7" ht="14.25" thickTop="1" thickBot="1">
      <c r="A23" s="12"/>
      <c r="B23" s="12"/>
      <c r="C23" s="12"/>
      <c r="D23" s="16"/>
      <c r="E23" s="16"/>
      <c r="F23" s="16"/>
      <c r="G23" s="16"/>
    </row>
    <row r="24" spans="1:7" ht="16.5" thickTop="1" thickBot="1">
      <c r="A24" s="57" t="s">
        <v>654</v>
      </c>
      <c r="B24" s="12"/>
      <c r="C24" s="12"/>
      <c r="D24" s="58">
        <v>2034.89</v>
      </c>
      <c r="E24" s="58">
        <v>3935.01</v>
      </c>
      <c r="F24" s="58">
        <v>0</v>
      </c>
      <c r="G24" s="58">
        <v>1900.1200000000001</v>
      </c>
    </row>
    <row r="25" spans="1:7" ht="14.25" thickTop="1" thickBot="1">
      <c r="A25" s="12"/>
      <c r="B25" s="12"/>
      <c r="C25" s="12"/>
      <c r="D25" s="16"/>
      <c r="E25" s="16"/>
      <c r="F25" s="16"/>
      <c r="G25" s="16"/>
    </row>
    <row r="26" spans="1:7" ht="16.5" thickTop="1" thickBot="1">
      <c r="A26" s="4" t="s">
        <v>581</v>
      </c>
      <c r="B26" s="4"/>
      <c r="C26" s="4"/>
      <c r="D26" s="11">
        <v>9859.9954736842101</v>
      </c>
      <c r="E26" s="11">
        <v>7789.5059999999994</v>
      </c>
      <c r="F26" s="11">
        <v>2070.4894736842052</v>
      </c>
      <c r="G26" s="11">
        <v>0</v>
      </c>
    </row>
    <row r="27" spans="1:7" ht="14.25" thickTop="1" thickBot="1"/>
    <row r="28" spans="1:7" ht="14.25" thickTop="1" thickBot="1"/>
    <row r="29" spans="1:7" ht="14.25" thickTop="1" thickBot="1"/>
    <row r="30" spans="1:7" ht="14.25" thickTop="1" thickBot="1"/>
    <row r="31" spans="1:7" ht="14.25" thickTop="1" thickBot="1"/>
    <row r="32" spans="1:7" ht="14.25" thickTop="1" thickBot="1"/>
    <row r="33" ht="14.25" thickTop="1" thickBot="1"/>
    <row r="34" ht="14.25" thickTop="1" thickBot="1"/>
    <row r="35" ht="14.25" thickTop="1" thickBot="1"/>
    <row r="36" ht="14.25" thickTop="1" thickBot="1"/>
    <row r="37" ht="14.25" thickTop="1" thickBot="1"/>
    <row r="38" ht="14.25" thickTop="1" thickBot="1"/>
    <row r="39" ht="14.25" thickTop="1" thickBot="1"/>
    <row r="40" ht="13.5" thickTop="1"/>
    <row r="41" ht="14.25" thickTop="1" thickBot="1"/>
    <row r="42" ht="14.25" thickTop="1" thickBot="1"/>
    <row r="43" ht="14.25" thickTop="1" thickBot="1"/>
    <row r="44" ht="14.25" thickTop="1" thickBot="1"/>
    <row r="45" ht="14.25" thickTop="1" thickBot="1"/>
    <row r="46" ht="14.25" thickTop="1" thickBot="1"/>
    <row r="47" ht="14.25" thickTop="1" thickBot="1"/>
    <row r="48" ht="14.25" thickTop="1" thickBot="1"/>
    <row r="49" ht="14.25" thickTop="1" thickBot="1"/>
    <row r="50" ht="14.25" thickTop="1" thickBot="1"/>
    <row r="51" ht="14.25" thickTop="1" thickBot="1"/>
    <row r="52" ht="14.25" thickTop="1" thickBot="1"/>
    <row r="53" ht="14.25" thickTop="1" thickBot="1"/>
    <row r="54" ht="14.25" thickTop="1" thickBot="1"/>
    <row r="55" ht="14.25" thickTop="1" thickBot="1"/>
    <row r="56" ht="14.25" thickTop="1" thickBot="1"/>
    <row r="57" ht="13.5" thickTop="1"/>
    <row r="58" ht="14.25" thickTop="1" thickBot="1"/>
    <row r="59" ht="14.25" thickTop="1" thickBot="1"/>
    <row r="60" ht="14.25" thickTop="1" thickBot="1"/>
    <row r="61" ht="14.25" thickTop="1" thickBot="1"/>
    <row r="62" ht="14.25" thickTop="1" thickBot="1"/>
    <row r="63" ht="14.25" thickTop="1" thickBot="1"/>
    <row r="64" ht="13.5" thickTop="1"/>
    <row r="65" ht="14.25" thickTop="1" thickBot="1"/>
    <row r="66" ht="13.5" thickTop="1"/>
    <row r="67" ht="14.25" thickTop="1" thickBot="1"/>
    <row r="68" ht="14.25" thickTop="1" thickBot="1"/>
    <row r="69" ht="14.25" thickTop="1" thickBot="1"/>
    <row r="70" ht="14.25" thickTop="1" thickBot="1"/>
    <row r="72" ht="13.5" thickBot="1"/>
    <row r="73" ht="14.25" thickTop="1" thickBot="1"/>
    <row r="74" ht="14.25" thickTop="1" thickBot="1"/>
    <row r="75" ht="14.25" thickTop="1" thickBot="1"/>
    <row r="76" ht="14.25" thickTop="1" thickBot="1"/>
    <row r="77" ht="14.25" thickTop="1" thickBot="1"/>
    <row r="78" ht="14.25" thickTop="1" thickBot="1"/>
    <row r="79" ht="14.25" thickTop="1" thickBot="1"/>
    <row r="80" ht="14.25" thickTop="1" thickBot="1"/>
    <row r="81" ht="14.25" thickTop="1" thickBot="1"/>
    <row r="82" ht="14.25" thickTop="1" thickBot="1"/>
    <row r="83" ht="13.5" thickTop="1"/>
    <row r="84" ht="14.25" thickTop="1" thickBot="1"/>
    <row r="85" ht="14.25" thickTop="1" thickBot="1"/>
    <row r="86" ht="13.5" thickTop="1"/>
    <row r="87" ht="14.25" thickTop="1" thickBot="1"/>
    <row r="88" ht="14.25" thickTop="1" thickBot="1"/>
    <row r="89" ht="14.25" thickTop="1" thickBot="1"/>
    <row r="90" ht="14.25" thickTop="1" thickBot="1"/>
    <row r="92" ht="13.5" thickBot="1"/>
    <row r="93" ht="14.25" thickTop="1" thickBot="1"/>
    <row r="94" ht="14.25" thickTop="1" thickBot="1"/>
    <row r="95" ht="14.25" thickTop="1" thickBot="1"/>
    <row r="96" ht="14.25" thickTop="1" thickBot="1"/>
    <row r="97" ht="14.25" thickTop="1" thickBot="1"/>
    <row r="98" ht="14.25" thickTop="1" thickBot="1"/>
    <row r="99" ht="14.25" thickTop="1" thickBot="1"/>
    <row r="100" ht="14.25" thickTop="1" thickBot="1"/>
    <row r="101" ht="14.25" thickTop="1" thickBot="1"/>
    <row r="102" ht="14.25" thickTop="1" thickBot="1"/>
    <row r="103" ht="13.5" thickTop="1"/>
    <row r="104" ht="14.25" thickTop="1" thickBot="1"/>
    <row r="105" ht="14.25" thickTop="1" thickBot="1"/>
    <row r="106" ht="13.5" thickTop="1"/>
    <row r="107" ht="14.25" thickTop="1" thickBot="1"/>
    <row r="108" ht="13.5" thickTop="1"/>
    <row r="109" ht="14.25" thickTop="1" thickBot="1"/>
    <row r="110" ht="13.5" thickTop="1"/>
    <row r="112" ht="13.5" thickBot="1"/>
    <row r="113" ht="14.25" thickTop="1" thickBot="1"/>
    <row r="114" ht="14.25" thickTop="1" thickBot="1"/>
    <row r="115" ht="14.25" thickTop="1" thickBot="1"/>
    <row r="116" ht="14.25" thickTop="1" thickBot="1"/>
    <row r="117" ht="14.25" thickTop="1" thickBot="1"/>
    <row r="118" ht="14.25" thickTop="1" thickBot="1"/>
    <row r="119" ht="14.25" thickTop="1" thickBot="1"/>
    <row r="120" ht="14.25" thickTop="1" thickBot="1"/>
    <row r="121" ht="14.25" thickTop="1" thickBot="1"/>
    <row r="122" ht="14.25" thickTop="1" thickBot="1"/>
    <row r="123" ht="13.5" thickTop="1"/>
    <row r="124" ht="14.25" thickTop="1" thickBot="1"/>
    <row r="125" ht="13.5" thickTop="1"/>
    <row r="126" ht="14.25" thickTop="1" thickBot="1"/>
    <row r="127" ht="13.5" thickTop="1"/>
    <row r="129" ht="13.5" thickBot="1"/>
    <row r="131" ht="13.5" thickBot="1"/>
    <row r="132" ht="14.25" thickTop="1" thickBot="1"/>
    <row r="133" ht="14.25" thickTop="1" thickBot="1"/>
    <row r="134" ht="14.25" thickTop="1" thickBot="1"/>
    <row r="135" ht="14.25" thickTop="1" thickBot="1"/>
    <row r="136" ht="14.25" thickTop="1" thickBot="1"/>
    <row r="137" ht="14.25" thickTop="1" thickBot="1"/>
    <row r="138" ht="14.25" thickTop="1" thickBot="1"/>
    <row r="139" ht="14.25" thickTop="1" thickBot="1"/>
    <row r="140" ht="14.25" thickTop="1" thickBot="1"/>
    <row r="141" ht="14.25" thickTop="1" thickBot="1"/>
    <row r="142" ht="14.25" thickTop="1" thickBot="1"/>
    <row r="143" ht="13.5" thickTop="1"/>
    <row r="144" ht="14.25" thickTop="1" thickBot="1"/>
    <row r="145" ht="14.25" thickTop="1" thickBot="1"/>
    <row r="146" ht="14.25" thickTop="1" thickBot="1"/>
    <row r="147" ht="14.25" thickTop="1" thickBot="1"/>
    <row r="148" ht="14.25" thickTop="1" thickBot="1"/>
    <row r="149" ht="14.25" thickTop="1" thickBot="1"/>
    <row r="150" ht="14.25" thickTop="1" thickBot="1"/>
    <row r="151" ht="14.25" thickTop="1" thickBot="1"/>
    <row r="152" ht="13.5" thickTop="1"/>
    <row r="153" ht="14.25" thickTop="1" thickBot="1"/>
    <row r="154" ht="14.25" thickTop="1" thickBot="1"/>
    <row r="155" ht="14.25" thickTop="1" thickBot="1"/>
    <row r="156" ht="14.25" thickTop="1" thickBot="1"/>
    <row r="157" ht="14.25" thickTop="1" thickBot="1"/>
    <row r="158" ht="14.25" thickTop="1" thickBot="1"/>
    <row r="159" ht="14.25" thickTop="1" thickBot="1"/>
    <row r="160" ht="14.25" thickTop="1" thickBot="1"/>
    <row r="161" ht="14.25" thickTop="1" thickBot="1"/>
    <row r="162" ht="14.25" thickTop="1" thickBot="1"/>
    <row r="163" ht="14.25" thickTop="1" thickBot="1"/>
    <row r="164" ht="14.25" thickTop="1" thickBot="1"/>
    <row r="165" ht="14.25" thickTop="1" thickBot="1"/>
    <row r="166" ht="14.25" thickTop="1" thickBot="1"/>
    <row r="167" ht="14.25" thickTop="1" thickBot="1"/>
    <row r="168" ht="14.25" thickTop="1" thickBot="1"/>
    <row r="169" ht="14.25" thickTop="1" thickBot="1"/>
    <row r="170" ht="14.25" thickTop="1" thickBot="1"/>
    <row r="171" ht="13.5" thickTop="1"/>
  </sheetData>
  <mergeCells count="2">
    <mergeCell ref="A3:G3"/>
    <mergeCell ref="C2:G2"/>
  </mergeCells>
  <phoneticPr fontId="3" type="noConversion"/>
  <pageMargins left="0.25" right="0.25" top="0.75" bottom="0.75" header="0.3" footer="0.3"/>
  <pageSetup paperSize="9" scale="66" fitToHeight="0" orientation="portrait" horizontalDpi="4294967293" r:id="rId2"/>
  <headerFooter alignWithMargins="0">
    <oddFooter>&amp;L&amp;D&amp;CPage &amp;P&amp;R&amp;A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J33"/>
  <sheetViews>
    <sheetView tabSelected="1" zoomScale="115" zoomScaleNormal="115" workbookViewId="0">
      <selection activeCell="L13" sqref="L13"/>
    </sheetView>
  </sheetViews>
  <sheetFormatPr baseColWidth="10" defaultRowHeight="12.75"/>
  <cols>
    <col min="1" max="1" width="10.28515625" customWidth="1"/>
    <col min="2" max="2" width="24" customWidth="1"/>
    <col min="3" max="3" width="8.28515625" customWidth="1"/>
    <col min="4" max="4" width="11.140625" customWidth="1"/>
    <col min="5" max="5" width="9.7109375" customWidth="1"/>
    <col min="6" max="6" width="8.42578125" customWidth="1"/>
    <col min="7" max="7" width="11" customWidth="1"/>
    <col min="8" max="8" width="8.7109375" customWidth="1"/>
    <col min="9" max="9" width="7.85546875" bestFit="1" customWidth="1"/>
    <col min="10" max="10" width="10" customWidth="1"/>
  </cols>
  <sheetData>
    <row r="2" spans="1:10" ht="24.75">
      <c r="A2" s="151" t="s">
        <v>680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0" ht="18">
      <c r="B3" s="97" t="s">
        <v>737</v>
      </c>
      <c r="C3" s="97"/>
      <c r="D3" s="97"/>
    </row>
    <row r="4" spans="1:10">
      <c r="B4" s="91" t="s">
        <v>632</v>
      </c>
      <c r="C4" s="91"/>
      <c r="D4" s="91"/>
      <c r="E4" t="s">
        <v>633</v>
      </c>
      <c r="G4" s="128">
        <f>G5+G6</f>
        <v>1402.2359999999999</v>
      </c>
      <c r="H4" s="68">
        <f>SUM(H5:H8)</f>
        <v>167.22199999999998</v>
      </c>
    </row>
    <row r="5" spans="1:10">
      <c r="B5">
        <v>11</v>
      </c>
      <c r="D5">
        <v>104.764</v>
      </c>
      <c r="E5" t="s">
        <v>634</v>
      </c>
      <c r="G5" s="79">
        <f>B5*D5</f>
        <v>1152.404</v>
      </c>
      <c r="H5" s="68">
        <f>G5/$B$5</f>
        <v>104.764</v>
      </c>
      <c r="I5" s="68"/>
    </row>
    <row r="6" spans="1:10">
      <c r="B6">
        <v>4</v>
      </c>
      <c r="D6" s="75">
        <v>62.457999999999998</v>
      </c>
      <c r="E6" s="75" t="s">
        <v>635</v>
      </c>
      <c r="F6" s="75"/>
      <c r="G6" s="131">
        <f>B6*D6</f>
        <v>249.83199999999999</v>
      </c>
      <c r="H6" s="68">
        <f>G6/$B$6</f>
        <v>62.457999999999998</v>
      </c>
      <c r="I6" s="68"/>
    </row>
    <row r="7" spans="1:10">
      <c r="B7" s="75"/>
      <c r="C7" s="75"/>
      <c r="E7" s="75"/>
      <c r="F7" s="75"/>
      <c r="G7" s="79"/>
      <c r="H7" s="68"/>
      <c r="I7" s="68"/>
    </row>
    <row r="8" spans="1:10">
      <c r="B8" s="75"/>
      <c r="C8" s="75"/>
      <c r="D8" s="75"/>
      <c r="E8" s="75"/>
      <c r="F8" s="75"/>
      <c r="G8" s="75"/>
      <c r="H8" s="68"/>
      <c r="I8" s="68"/>
    </row>
    <row r="9" spans="1:10">
      <c r="B9" s="94"/>
    </row>
    <row r="10" spans="1:10">
      <c r="B10" s="94"/>
    </row>
    <row r="11" spans="1:10" ht="30" customHeight="1">
      <c r="A11" s="106" t="s">
        <v>652</v>
      </c>
      <c r="B11" s="95" t="s">
        <v>636</v>
      </c>
      <c r="C11" s="95" t="s">
        <v>688</v>
      </c>
      <c r="D11" s="95" t="s">
        <v>673</v>
      </c>
      <c r="E11" s="96" t="s">
        <v>674</v>
      </c>
      <c r="F11" s="96" t="s">
        <v>675</v>
      </c>
      <c r="G11" s="96" t="s">
        <v>637</v>
      </c>
      <c r="H11" s="96" t="s">
        <v>638</v>
      </c>
      <c r="I11" s="96" t="s">
        <v>639</v>
      </c>
      <c r="J11" s="96" t="s">
        <v>640</v>
      </c>
    </row>
    <row r="12" spans="1:10">
      <c r="A12" s="82">
        <v>514001</v>
      </c>
      <c r="B12" s="83"/>
      <c r="C12" s="82">
        <v>12</v>
      </c>
      <c r="D12" s="83">
        <v>1591577</v>
      </c>
      <c r="E12" s="82">
        <v>1</v>
      </c>
      <c r="F12" s="82">
        <v>1</v>
      </c>
      <c r="G12" s="82">
        <v>1</v>
      </c>
      <c r="H12" s="84">
        <f>$H$5*Contrat_ENGIE[[#This Row],[Contrat P2]]/12*Contrat_ENGIE[[#This Row],[Prorata]]</f>
        <v>104.76399999999998</v>
      </c>
      <c r="I12" s="84">
        <f>$H$6*Contrat_ENGIE[[#This Row],[Contrat P3]]/12*Contrat_ENGIE[[#This Row],[Prorata]]</f>
        <v>62.457999999999998</v>
      </c>
      <c r="J12" s="84">
        <f t="shared" ref="J12:J29" si="0">SUM(H12:I12)</f>
        <v>167.22199999999998</v>
      </c>
    </row>
    <row r="13" spans="1:10">
      <c r="A13" s="82">
        <v>514002</v>
      </c>
      <c r="B13" s="83"/>
      <c r="C13" s="82">
        <v>12</v>
      </c>
      <c r="D13" s="83"/>
      <c r="E13" s="82">
        <v>0</v>
      </c>
      <c r="F13" s="82">
        <v>0</v>
      </c>
      <c r="G13" s="82">
        <v>0</v>
      </c>
      <c r="H13" s="84">
        <f>$H$5*Contrat_ENGIE[[#This Row],[Contrat P2]]/12*Contrat_ENGIE[[#This Row],[Prorata]]</f>
        <v>0</v>
      </c>
      <c r="I13" s="84">
        <f>$H$6*Contrat_ENGIE[[#This Row],[Contrat P3]]/12*Contrat_ENGIE[[#This Row],[Prorata]]</f>
        <v>0</v>
      </c>
      <c r="J13" s="84">
        <f t="shared" si="0"/>
        <v>0</v>
      </c>
    </row>
    <row r="14" spans="1:10">
      <c r="A14" s="82">
        <v>514003</v>
      </c>
      <c r="B14" s="85"/>
      <c r="C14" s="82">
        <v>12</v>
      </c>
      <c r="D14" s="83">
        <v>1592239</v>
      </c>
      <c r="E14" s="82">
        <v>1</v>
      </c>
      <c r="F14" s="82">
        <v>1</v>
      </c>
      <c r="G14" s="82">
        <v>1</v>
      </c>
      <c r="H14" s="84">
        <f>$H$5*Contrat_ENGIE[[#This Row],[Contrat P2]]/12*Contrat_ENGIE[[#This Row],[Prorata]]</f>
        <v>104.76399999999998</v>
      </c>
      <c r="I14" s="84">
        <f>$H$6*Contrat_ENGIE[[#This Row],[Contrat P3]]/12*Contrat_ENGIE[[#This Row],[Prorata]]</f>
        <v>62.457999999999998</v>
      </c>
      <c r="J14" s="84">
        <f t="shared" si="0"/>
        <v>167.22199999999998</v>
      </c>
    </row>
    <row r="15" spans="1:10">
      <c r="A15" s="82">
        <v>514004</v>
      </c>
      <c r="B15" s="83"/>
      <c r="C15" s="82">
        <v>12</v>
      </c>
      <c r="D15" s="83"/>
      <c r="E15" s="82">
        <v>0</v>
      </c>
      <c r="F15" s="82">
        <v>0</v>
      </c>
      <c r="G15" s="82">
        <v>0</v>
      </c>
      <c r="H15" s="84">
        <f>$H$5*Contrat_ENGIE[[#This Row],[Contrat P2]]/12*Contrat_ENGIE[[#This Row],[Prorata]]</f>
        <v>0</v>
      </c>
      <c r="I15" s="84">
        <f>$H$6*Contrat_ENGIE[[#This Row],[Contrat P3]]/12*Contrat_ENGIE[[#This Row],[Prorata]]</f>
        <v>0</v>
      </c>
      <c r="J15" s="84">
        <f t="shared" si="0"/>
        <v>0</v>
      </c>
    </row>
    <row r="16" spans="1:10">
      <c r="A16" s="82">
        <v>514005</v>
      </c>
      <c r="B16" s="85"/>
      <c r="C16" s="82">
        <v>12</v>
      </c>
      <c r="D16" s="83">
        <v>1591581</v>
      </c>
      <c r="E16" s="82">
        <v>1</v>
      </c>
      <c r="F16" s="82">
        <v>0</v>
      </c>
      <c r="G16" s="82">
        <v>1</v>
      </c>
      <c r="H16" s="84">
        <f>$H$5*Contrat_ENGIE[[#This Row],[Contrat P2]]/12*Contrat_ENGIE[[#This Row],[Prorata]]</f>
        <v>104.76399999999998</v>
      </c>
      <c r="I16" s="84">
        <f>$H$6*Contrat_ENGIE[[#This Row],[Contrat P3]]/12*Contrat_ENGIE[[#This Row],[Prorata]]</f>
        <v>0</v>
      </c>
      <c r="J16" s="84">
        <f t="shared" si="0"/>
        <v>104.76399999999998</v>
      </c>
    </row>
    <row r="17" spans="1:10">
      <c r="A17" s="82">
        <v>514006</v>
      </c>
      <c r="B17" s="83"/>
      <c r="C17" s="82">
        <v>12</v>
      </c>
      <c r="D17" s="83">
        <v>1591582</v>
      </c>
      <c r="E17" s="82">
        <v>1</v>
      </c>
      <c r="F17" s="82">
        <v>0</v>
      </c>
      <c r="G17" s="82">
        <v>1</v>
      </c>
      <c r="H17" s="84">
        <f>$H$5*Contrat_ENGIE[[#This Row],[Contrat P2]]/12*Contrat_ENGIE[[#This Row],[Prorata]]</f>
        <v>104.76399999999998</v>
      </c>
      <c r="I17" s="84">
        <f>$H$6*Contrat_ENGIE[[#This Row],[Contrat P3]]/12*Contrat_ENGIE[[#This Row],[Prorata]]</f>
        <v>0</v>
      </c>
      <c r="J17" s="84">
        <f t="shared" si="0"/>
        <v>104.76399999999998</v>
      </c>
    </row>
    <row r="18" spans="1:10">
      <c r="A18" s="82">
        <v>514007</v>
      </c>
      <c r="B18" s="83"/>
      <c r="C18" s="82">
        <v>12</v>
      </c>
      <c r="D18" s="83"/>
      <c r="E18" s="82">
        <v>0</v>
      </c>
      <c r="F18" s="82">
        <v>0</v>
      </c>
      <c r="G18" s="82">
        <v>0</v>
      </c>
      <c r="H18" s="84">
        <f>$H$5*Contrat_ENGIE[[#This Row],[Contrat P2]]/12*Contrat_ENGIE[[#This Row],[Prorata]]</f>
        <v>0</v>
      </c>
      <c r="I18" s="84">
        <f>$H$6*Contrat_ENGIE[[#This Row],[Contrat P3]]/12*Contrat_ENGIE[[#This Row],[Prorata]]</f>
        <v>0</v>
      </c>
      <c r="J18" s="84">
        <f t="shared" si="0"/>
        <v>0</v>
      </c>
    </row>
    <row r="19" spans="1:10">
      <c r="A19" s="82">
        <v>514008</v>
      </c>
      <c r="B19" s="83"/>
      <c r="C19" s="82">
        <v>12</v>
      </c>
      <c r="D19" s="83">
        <v>1591584</v>
      </c>
      <c r="E19" s="82">
        <v>1</v>
      </c>
      <c r="F19" s="82">
        <v>0</v>
      </c>
      <c r="G19" s="82">
        <v>1</v>
      </c>
      <c r="H19" s="84">
        <f>$H$5*Contrat_ENGIE[[#This Row],[Contrat P2]]/12*Contrat_ENGIE[[#This Row],[Prorata]]</f>
        <v>104.76399999999998</v>
      </c>
      <c r="I19" s="84">
        <f>$H$6*Contrat_ENGIE[[#This Row],[Contrat P3]]/12*Contrat_ENGIE[[#This Row],[Prorata]]</f>
        <v>0</v>
      </c>
      <c r="J19" s="84">
        <f t="shared" si="0"/>
        <v>104.76399999999998</v>
      </c>
    </row>
    <row r="20" spans="1:10">
      <c r="A20" s="82">
        <v>514009</v>
      </c>
      <c r="B20" s="83"/>
      <c r="C20" s="82">
        <v>12</v>
      </c>
      <c r="D20" s="83">
        <v>1591586</v>
      </c>
      <c r="E20" s="82">
        <v>2</v>
      </c>
      <c r="F20" s="82">
        <v>1</v>
      </c>
      <c r="G20" s="82">
        <v>2</v>
      </c>
      <c r="H20" s="84">
        <f>$H$5*Contrat_ENGIE[[#This Row],[Contrat P2]]/12*Contrat_ENGIE[[#This Row],[Prorata]]</f>
        <v>209.52799999999996</v>
      </c>
      <c r="I20" s="84">
        <f>$H$6*Contrat_ENGIE[[#This Row],[Contrat P3]]/12*Contrat_ENGIE[[#This Row],[Prorata]]</f>
        <v>62.457999999999998</v>
      </c>
      <c r="J20" s="84">
        <f t="shared" si="0"/>
        <v>271.98599999999999</v>
      </c>
    </row>
    <row r="21" spans="1:10">
      <c r="A21" s="82">
        <v>514010</v>
      </c>
      <c r="B21" s="83"/>
      <c r="C21" s="82">
        <v>12</v>
      </c>
      <c r="D21" s="83">
        <v>1592241</v>
      </c>
      <c r="E21" s="82">
        <v>1</v>
      </c>
      <c r="F21" s="82">
        <v>0</v>
      </c>
      <c r="G21" s="82">
        <v>1</v>
      </c>
      <c r="H21" s="84">
        <f>$H$5*Contrat_ENGIE[[#This Row],[Contrat P2]]/12*Contrat_ENGIE[[#This Row],[Prorata]]</f>
        <v>104.76399999999998</v>
      </c>
      <c r="I21" s="84">
        <f>$H$6*Contrat_ENGIE[[#This Row],[Contrat P3]]/12*Contrat_ENGIE[[#This Row],[Prorata]]</f>
        <v>0</v>
      </c>
      <c r="J21" s="84">
        <f t="shared" si="0"/>
        <v>104.76399999999998</v>
      </c>
    </row>
    <row r="22" spans="1:10">
      <c r="A22" s="82">
        <v>514011</v>
      </c>
      <c r="B22" s="83"/>
      <c r="C22" s="82">
        <v>12</v>
      </c>
      <c r="D22" s="83"/>
      <c r="E22" s="82">
        <v>0</v>
      </c>
      <c r="F22" s="82">
        <v>0</v>
      </c>
      <c r="G22" s="82">
        <v>0</v>
      </c>
      <c r="H22" s="84">
        <f>$H$5*Contrat_ENGIE[[#This Row],[Contrat P2]]/12*Contrat_ENGIE[[#This Row],[Prorata]]</f>
        <v>0</v>
      </c>
      <c r="I22" s="84">
        <f>$H$6*Contrat_ENGIE[[#This Row],[Contrat P3]]/12*Contrat_ENGIE[[#This Row],[Prorata]]</f>
        <v>0</v>
      </c>
      <c r="J22" s="84">
        <f t="shared" si="0"/>
        <v>0</v>
      </c>
    </row>
    <row r="23" spans="1:10">
      <c r="A23" s="82">
        <v>514012</v>
      </c>
      <c r="B23" s="85"/>
      <c r="C23" s="82">
        <v>12</v>
      </c>
      <c r="D23" s="85">
        <v>7712915</v>
      </c>
      <c r="E23" s="82">
        <v>1</v>
      </c>
      <c r="F23" s="82">
        <v>0</v>
      </c>
      <c r="G23" s="82">
        <v>1</v>
      </c>
      <c r="H23" s="84">
        <f>$H$5*Contrat_ENGIE[[#This Row],[Contrat P2]]/12*Contrat_ENGIE[[#This Row],[Prorata]]</f>
        <v>104.76399999999998</v>
      </c>
      <c r="I23" s="84">
        <f>$H$6*Contrat_ENGIE[[#This Row],[Contrat P3]]/12*Contrat_ENGIE[[#This Row],[Prorata]]</f>
        <v>0</v>
      </c>
      <c r="J23" s="84">
        <f t="shared" si="0"/>
        <v>104.76399999999998</v>
      </c>
    </row>
    <row r="24" spans="1:10">
      <c r="A24" s="82">
        <v>514013</v>
      </c>
      <c r="B24" s="83"/>
      <c r="C24" s="82">
        <v>12</v>
      </c>
      <c r="D24" s="83">
        <v>1591580</v>
      </c>
      <c r="E24" s="82">
        <v>1</v>
      </c>
      <c r="F24" s="82">
        <v>1</v>
      </c>
      <c r="G24" s="82">
        <v>1</v>
      </c>
      <c r="H24" s="84">
        <f>$H$5*Contrat_ENGIE[[#This Row],[Contrat P2]]/12*Contrat_ENGIE[[#This Row],[Prorata]]</f>
        <v>104.76399999999998</v>
      </c>
      <c r="I24" s="84">
        <f>$H$6*Contrat_ENGIE[[#This Row],[Contrat P3]]/12*Contrat_ENGIE[[#This Row],[Prorata]]</f>
        <v>62.457999999999998</v>
      </c>
      <c r="J24" s="84">
        <f t="shared" si="0"/>
        <v>167.22199999999998</v>
      </c>
    </row>
    <row r="25" spans="1:10">
      <c r="A25" s="82">
        <v>514014</v>
      </c>
      <c r="B25" s="85"/>
      <c r="C25" s="82">
        <v>12</v>
      </c>
      <c r="D25" s="83">
        <v>1592240</v>
      </c>
      <c r="E25" s="82">
        <v>1</v>
      </c>
      <c r="F25" s="82">
        <v>0</v>
      </c>
      <c r="G25" s="82">
        <v>1</v>
      </c>
      <c r="H25" s="84">
        <f>$H$5*Contrat_ENGIE[[#This Row],[Contrat P2]]/12*Contrat_ENGIE[[#This Row],[Prorata]]</f>
        <v>104.76399999999998</v>
      </c>
      <c r="I25" s="84">
        <f>$H$6*Contrat_ENGIE[[#This Row],[Contrat P3]]/12*Contrat_ENGIE[[#This Row],[Prorata]]</f>
        <v>0</v>
      </c>
      <c r="J25" s="84">
        <f t="shared" si="0"/>
        <v>104.76399999999998</v>
      </c>
    </row>
    <row r="26" spans="1:10">
      <c r="A26" s="82">
        <v>514015</v>
      </c>
      <c r="B26" s="83"/>
      <c r="C26" s="82">
        <v>12</v>
      </c>
      <c r="D26" s="83">
        <v>1591587</v>
      </c>
      <c r="E26" s="82">
        <v>0</v>
      </c>
      <c r="F26" s="82">
        <v>0</v>
      </c>
      <c r="G26" s="82">
        <v>0</v>
      </c>
      <c r="H26" s="84">
        <f>$H$5*Contrat_ENGIE[[#This Row],[Contrat P2]]/12*Contrat_ENGIE[[#This Row],[Prorata]]</f>
        <v>0</v>
      </c>
      <c r="I26" s="84">
        <f>$H$6*Contrat_ENGIE[[#This Row],[Contrat P3]]/12*Contrat_ENGIE[[#This Row],[Prorata]]</f>
        <v>0</v>
      </c>
      <c r="J26" s="84">
        <f t="shared" si="0"/>
        <v>0</v>
      </c>
    </row>
    <row r="27" spans="1:10">
      <c r="A27" s="82">
        <v>514016</v>
      </c>
      <c r="B27" s="83"/>
      <c r="C27" s="82">
        <v>12</v>
      </c>
      <c r="D27" s="83"/>
      <c r="E27" s="82">
        <v>0</v>
      </c>
      <c r="F27" s="82">
        <v>0</v>
      </c>
      <c r="G27" s="82">
        <v>0</v>
      </c>
      <c r="H27" s="84">
        <f>$H$5*Contrat_ENGIE[[#This Row],[Contrat P2]]/12*Contrat_ENGIE[[#This Row],[Prorata]]</f>
        <v>0</v>
      </c>
      <c r="I27" s="84">
        <f>$H$6*Contrat_ENGIE[[#This Row],[Contrat P3]]/12*Contrat_ENGIE[[#This Row],[Prorata]]</f>
        <v>0</v>
      </c>
      <c r="J27" s="84">
        <f t="shared" si="0"/>
        <v>0</v>
      </c>
    </row>
    <row r="28" spans="1:10">
      <c r="A28" s="82">
        <v>514017</v>
      </c>
      <c r="B28" s="85"/>
      <c r="C28" s="82">
        <v>12</v>
      </c>
      <c r="D28" s="85"/>
      <c r="E28" s="82">
        <v>0</v>
      </c>
      <c r="F28" s="82">
        <v>0</v>
      </c>
      <c r="G28" s="82">
        <v>0</v>
      </c>
      <c r="H28" s="84">
        <f>$H$5*Contrat_ENGIE[[#This Row],[Contrat P2]]/12*Contrat_ENGIE[[#This Row],[Prorata]]</f>
        <v>0</v>
      </c>
      <c r="I28" s="84">
        <f>$H$6*Contrat_ENGIE[[#This Row],[Contrat P3]]/12*Contrat_ENGIE[[#This Row],[Prorata]]</f>
        <v>0</v>
      </c>
      <c r="J28" s="84">
        <f t="shared" si="0"/>
        <v>0</v>
      </c>
    </row>
    <row r="29" spans="1:10">
      <c r="A29" s="82">
        <v>514018</v>
      </c>
      <c r="B29" s="85"/>
      <c r="C29" s="82">
        <v>12</v>
      </c>
      <c r="D29" s="83"/>
      <c r="E29" s="82">
        <v>0</v>
      </c>
      <c r="F29" s="82">
        <v>0</v>
      </c>
      <c r="G29" s="82">
        <v>0</v>
      </c>
      <c r="H29" s="84">
        <f>$H$5*Contrat_ENGIE[[#This Row],[Contrat P2]]/12*Contrat_ENGIE[[#This Row],[Prorata]]</f>
        <v>0</v>
      </c>
      <c r="I29" s="84">
        <f>$H$6*Contrat_ENGIE[[#This Row],[Contrat P3]]/12*Contrat_ENGIE[[#This Row],[Prorata]]</f>
        <v>0</v>
      </c>
      <c r="J29" s="84">
        <f t="shared" si="0"/>
        <v>0</v>
      </c>
    </row>
    <row r="30" spans="1:10">
      <c r="A30" s="82"/>
      <c r="B30" s="83"/>
      <c r="C30" s="83"/>
      <c r="D30" s="83"/>
      <c r="E30" s="82">
        <f>SUBTOTAL(109,Contrat_ENGIE[Contrat P2])</f>
        <v>11</v>
      </c>
      <c r="F30" s="82">
        <f>SUBTOTAL(109,Contrat_ENGIE[Contrat P3])</f>
        <v>4</v>
      </c>
      <c r="G30" s="82">
        <f>SUBTOTAL(109,Contrat_ENGIE[nbre de chaudière])</f>
        <v>11</v>
      </c>
      <c r="H30" s="84">
        <f>SUBTOTAL(109,Contrat_ENGIE[P2])</f>
        <v>1152.4039999999998</v>
      </c>
      <c r="I30" s="84">
        <f>SUBTOTAL(109,Contrat_ENGIE[P3])</f>
        <v>249.83199999999999</v>
      </c>
      <c r="J30" s="84">
        <f>SUBTOTAL(109,Contrat_ENGIE[total])</f>
        <v>1402.2359999999996</v>
      </c>
    </row>
    <row r="33" spans="7:10">
      <c r="G33" s="7"/>
      <c r="H33" s="68"/>
      <c r="I33" s="68"/>
      <c r="J33" s="68"/>
    </row>
  </sheetData>
  <sortState xmlns:xlrd2="http://schemas.microsoft.com/office/spreadsheetml/2017/richdata2" ref="A12:J28">
    <sortCondition ref="A11:A28"/>
  </sortState>
  <mergeCells count="1">
    <mergeCell ref="A2:J2"/>
  </mergeCells>
  <pageMargins left="0.70866141732283472" right="0.31496062992125984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64"/>
  <sheetViews>
    <sheetView topLeftCell="A4" zoomScale="115" zoomScaleNormal="115" workbookViewId="0">
      <selection activeCell="B15" sqref="B15:B32"/>
    </sheetView>
  </sheetViews>
  <sheetFormatPr baseColWidth="10" defaultRowHeight="12.75"/>
  <cols>
    <col min="1" max="1" width="9.5703125" style="7" customWidth="1"/>
    <col min="2" max="2" width="20.42578125" customWidth="1"/>
    <col min="3" max="3" width="11.85546875" style="7" customWidth="1"/>
    <col min="4" max="4" width="13.28515625" customWidth="1"/>
    <col min="5" max="5" width="12.140625" customWidth="1"/>
    <col min="6" max="6" width="11" customWidth="1"/>
    <col min="7" max="7" width="13" customWidth="1"/>
    <col min="8" max="9" width="13.42578125" bestFit="1" customWidth="1"/>
    <col min="10" max="10" width="12.5703125" customWidth="1"/>
  </cols>
  <sheetData>
    <row r="1" spans="1:11" ht="24.75">
      <c r="A1" s="151" t="s">
        <v>711</v>
      </c>
      <c r="B1" s="151"/>
      <c r="C1" s="151"/>
      <c r="D1" s="151"/>
      <c r="E1" s="151"/>
      <c r="F1" s="151"/>
      <c r="G1" s="151"/>
      <c r="H1" s="151"/>
      <c r="I1" s="151"/>
    </row>
    <row r="2" spans="1:11">
      <c r="C2"/>
    </row>
    <row r="3" spans="1:11">
      <c r="B3" s="75" t="s">
        <v>662</v>
      </c>
      <c r="C3" s="125">
        <v>45308</v>
      </c>
      <c r="D3" s="126">
        <v>19.739999999999998</v>
      </c>
    </row>
    <row r="4" spans="1:11">
      <c r="B4" s="75" t="s">
        <v>662</v>
      </c>
      <c r="C4" s="125">
        <v>45402</v>
      </c>
      <c r="D4" s="126">
        <v>19.739999999999998</v>
      </c>
      <c r="J4" s="75"/>
    </row>
    <row r="5" spans="1:11" ht="14.25">
      <c r="B5" s="75" t="s">
        <v>611</v>
      </c>
      <c r="C5" s="125">
        <v>45408</v>
      </c>
      <c r="E5" s="127">
        <v>340</v>
      </c>
    </row>
    <row r="6" spans="1:11">
      <c r="B6" s="75" t="s">
        <v>662</v>
      </c>
      <c r="C6" s="125">
        <v>45490</v>
      </c>
      <c r="D6" s="126">
        <v>19.739999999999998</v>
      </c>
      <c r="J6" s="75"/>
    </row>
    <row r="7" spans="1:11">
      <c r="B7" s="75" t="s">
        <v>727</v>
      </c>
      <c r="C7" s="125">
        <v>45545</v>
      </c>
      <c r="D7" s="126">
        <v>30</v>
      </c>
      <c r="J7" s="75"/>
    </row>
    <row r="8" spans="1:11">
      <c r="B8" s="75" t="s">
        <v>662</v>
      </c>
      <c r="C8" s="125">
        <v>45583</v>
      </c>
      <c r="D8" s="126">
        <v>19.739999999999998</v>
      </c>
      <c r="J8" s="75"/>
    </row>
    <row r="9" spans="1:11">
      <c r="B9" s="75" t="s">
        <v>692</v>
      </c>
      <c r="C9" s="125"/>
      <c r="D9" s="126"/>
      <c r="J9" s="75"/>
    </row>
    <row r="10" spans="1:11" ht="14.25">
      <c r="B10" s="75" t="s">
        <v>710</v>
      </c>
      <c r="C10" s="125"/>
      <c r="G10" s="127">
        <v>500</v>
      </c>
      <c r="J10" s="75"/>
    </row>
    <row r="11" spans="1:11" ht="14.25">
      <c r="B11" s="75" t="s">
        <v>658</v>
      </c>
      <c r="C11" s="125"/>
      <c r="F11" s="127"/>
      <c r="G11" s="127">
        <v>0</v>
      </c>
      <c r="J11" s="75"/>
    </row>
    <row r="12" spans="1:11">
      <c r="B12" s="75" t="s">
        <v>661</v>
      </c>
      <c r="C12"/>
      <c r="I12" s="21" t="s">
        <v>665</v>
      </c>
      <c r="J12" s="75"/>
      <c r="K12" s="75"/>
    </row>
    <row r="13" spans="1:11" ht="23.25" customHeight="1">
      <c r="C13" s="64">
        <v>988</v>
      </c>
      <c r="D13" s="69">
        <f>SUM(D3:D12)</f>
        <v>108.96</v>
      </c>
      <c r="E13" s="69">
        <f>SUM(E3:E12)</f>
        <v>340</v>
      </c>
      <c r="F13" s="69"/>
      <c r="G13" s="69">
        <f>SUM(G15:G32)</f>
        <v>500.01</v>
      </c>
      <c r="H13" s="69">
        <f>D13+E13+F13</f>
        <v>448.96</v>
      </c>
      <c r="I13" s="132">
        <f>SUM(I15:I32)</f>
        <v>1402.2359999999996</v>
      </c>
      <c r="J13" s="75"/>
      <c r="K13" s="67"/>
    </row>
    <row r="14" spans="1:11" ht="27.75" customHeight="1">
      <c r="A14" s="98" t="s">
        <v>652</v>
      </c>
      <c r="B14" s="99" t="s">
        <v>669</v>
      </c>
      <c r="C14" s="100" t="s">
        <v>631</v>
      </c>
      <c r="D14" s="98" t="s">
        <v>670</v>
      </c>
      <c r="E14" s="100" t="s">
        <v>611</v>
      </c>
      <c r="F14" s="98" t="s">
        <v>697</v>
      </c>
      <c r="G14" s="98" t="s">
        <v>703</v>
      </c>
      <c r="H14" s="98" t="s">
        <v>672</v>
      </c>
      <c r="I14" s="98" t="s">
        <v>671</v>
      </c>
      <c r="J14" s="98" t="s">
        <v>678</v>
      </c>
    </row>
    <row r="15" spans="1:11">
      <c r="A15" s="81">
        <v>514001</v>
      </c>
      <c r="B15" s="23"/>
      <c r="C15" s="7">
        <v>49</v>
      </c>
      <c r="D15" s="67">
        <f>$D$13/$C$13*$C15</f>
        <v>5.4038866396761129</v>
      </c>
      <c r="E15" s="67">
        <f>$E$13/$C$13*$C15</f>
        <v>16.862348178137651</v>
      </c>
      <c r="F15" s="67">
        <f t="shared" ref="F15:F32" si="0">$F$13/$C$13*$C15</f>
        <v>0</v>
      </c>
      <c r="G15" s="67">
        <f>'Provision travaux FUTURS'!F11</f>
        <v>24.8</v>
      </c>
      <c r="H15" s="92">
        <f>$H$13/$C$13*$C15</f>
        <v>22.266234817813764</v>
      </c>
      <c r="I15" s="104">
        <f>VLOOKUP(Répartition_Charges[[#This Row],[Compte]],[0]!ENGIE_SAVELYS,10)</f>
        <v>167.22199999999998</v>
      </c>
      <c r="J15" s="105">
        <f>Répartition_Charges[[#This Row],[Provision TRAVAUX]]+Répartition_Charges[[#This Row],[TOTAL Charges]]+Répartition_Charges[[#This Row],[ENGIE Chaudières]]</f>
        <v>214.28823481781376</v>
      </c>
      <c r="K15" s="75"/>
    </row>
    <row r="16" spans="1:11">
      <c r="A16" s="81">
        <v>514002</v>
      </c>
      <c r="B16" s="23"/>
      <c r="C16" s="7">
        <v>50</v>
      </c>
      <c r="D16" s="67">
        <f>$D$13/$C$13*$C16</f>
        <v>5.5141700404858298</v>
      </c>
      <c r="E16" s="67">
        <f>$E$13/$C$13*$C16</f>
        <v>17.20647773279352</v>
      </c>
      <c r="F16" s="67">
        <f t="shared" si="0"/>
        <v>0</v>
      </c>
      <c r="G16" s="67">
        <f>'Provision travaux FUTURS'!F12</f>
        <v>25.3</v>
      </c>
      <c r="H16" s="92">
        <f>$H$13/$C$13*$C16</f>
        <v>22.720647773279349</v>
      </c>
      <c r="I16" s="104">
        <f>VLOOKUP(Répartition_Charges[[#This Row],[Compte]],[0]!ENGIE_SAVELYS,10)</f>
        <v>0</v>
      </c>
      <c r="J16" s="105">
        <f>Répartition_Charges[[#This Row],[Provision TRAVAUX]]+Répartition_Charges[[#This Row],[TOTAL Charges]]+Répartition_Charges[[#This Row],[ENGIE Chaudières]]</f>
        <v>48.02064777327935</v>
      </c>
      <c r="K16" s="75"/>
    </row>
    <row r="17" spans="1:11">
      <c r="A17" s="81">
        <v>514003</v>
      </c>
      <c r="B17" s="86"/>
      <c r="C17" s="117">
        <v>50</v>
      </c>
      <c r="D17" s="118">
        <f>$D$13/$C$13*$C17</f>
        <v>5.5141700404858298</v>
      </c>
      <c r="E17" s="118">
        <f>$E$13/$C$13*$C17</f>
        <v>17.20647773279352</v>
      </c>
      <c r="F17" s="118">
        <f t="shared" si="0"/>
        <v>0</v>
      </c>
      <c r="G17" s="67">
        <f>'Provision travaux FUTURS'!F13</f>
        <v>25.3</v>
      </c>
      <c r="H17" s="119">
        <f>$H$13/$C$13*$C17</f>
        <v>22.720647773279349</v>
      </c>
      <c r="I17" s="104">
        <f>VLOOKUP(Répartition_Charges[[#This Row],[Compte]],[0]!ENGIE_SAVELYS,10)</f>
        <v>167.22199999999998</v>
      </c>
      <c r="J17" s="120">
        <f>Répartition_Charges[[#This Row],[Provision TRAVAUX]]+Répartition_Charges[[#This Row],[TOTAL Charges]]+Répartition_Charges[[#This Row],[ENGIE Chaudières]]</f>
        <v>215.24264777327932</v>
      </c>
    </row>
    <row r="18" spans="1:11">
      <c r="A18" s="81">
        <v>514004</v>
      </c>
      <c r="B18" s="23"/>
      <c r="C18" s="7">
        <v>67</v>
      </c>
      <c r="D18" s="67">
        <f t="shared" ref="D18:D32" si="1">$D$13/$C$13*$C18</f>
        <v>7.3889878542510115</v>
      </c>
      <c r="E18" s="67">
        <f t="shared" ref="E18:E32" si="2">$E$13/$C$13*$C18</f>
        <v>23.056680161943319</v>
      </c>
      <c r="F18" s="67">
        <f t="shared" si="0"/>
        <v>0</v>
      </c>
      <c r="G18" s="67">
        <f>'Provision travaux FUTURS'!F14</f>
        <v>33.909999999999997</v>
      </c>
      <c r="H18" s="92">
        <f t="shared" ref="H18:H32" si="3">$H$13/$C$13*$C18</f>
        <v>30.445668016194329</v>
      </c>
      <c r="I18" s="104">
        <f>VLOOKUP(Répartition_Charges[[#This Row],[Compte]],[0]!ENGIE_SAVELYS,10)</f>
        <v>0</v>
      </c>
      <c r="J18" s="105">
        <f>Répartition_Charges[[#This Row],[Provision TRAVAUX]]+Répartition_Charges[[#This Row],[TOTAL Charges]]+Répartition_Charges[[#This Row],[ENGIE Chaudières]]</f>
        <v>64.355668016194329</v>
      </c>
      <c r="K18" s="75"/>
    </row>
    <row r="19" spans="1:11">
      <c r="A19" s="81">
        <v>514005</v>
      </c>
      <c r="B19" s="86"/>
      <c r="C19" s="7">
        <v>74</v>
      </c>
      <c r="D19" s="67">
        <f t="shared" si="1"/>
        <v>8.1609716599190278</v>
      </c>
      <c r="E19" s="67">
        <f t="shared" si="2"/>
        <v>25.465587044534409</v>
      </c>
      <c r="F19" s="67">
        <f t="shared" si="0"/>
        <v>0</v>
      </c>
      <c r="G19" s="67">
        <f>'Provision travaux FUTURS'!F15</f>
        <v>37.450000000000003</v>
      </c>
      <c r="H19" s="92">
        <f t="shared" si="3"/>
        <v>33.626558704453437</v>
      </c>
      <c r="I19" s="104">
        <f>VLOOKUP(Répartition_Charges[[#This Row],[Compte]],[0]!ENGIE_SAVELYS,10)</f>
        <v>104.76399999999998</v>
      </c>
      <c r="J19" s="105">
        <f>Répartition_Charges[[#This Row],[Provision TRAVAUX]]+Répartition_Charges[[#This Row],[TOTAL Charges]]+Répartition_Charges[[#This Row],[ENGIE Chaudières]]</f>
        <v>175.84055870445343</v>
      </c>
      <c r="K19" s="75"/>
    </row>
    <row r="20" spans="1:11">
      <c r="A20" s="81">
        <v>514006</v>
      </c>
      <c r="B20" s="23"/>
      <c r="C20" s="7">
        <v>74</v>
      </c>
      <c r="D20" s="67">
        <f t="shared" si="1"/>
        <v>8.1609716599190278</v>
      </c>
      <c r="E20" s="67">
        <f t="shared" si="2"/>
        <v>25.465587044534409</v>
      </c>
      <c r="F20" s="67">
        <f t="shared" si="0"/>
        <v>0</v>
      </c>
      <c r="G20" s="67">
        <f>'Provision travaux FUTURS'!F16</f>
        <v>37.450000000000003</v>
      </c>
      <c r="H20" s="92">
        <f t="shared" si="3"/>
        <v>33.626558704453437</v>
      </c>
      <c r="I20" s="104">
        <f>VLOOKUP(Répartition_Charges[[#This Row],[Compte]],[0]!ENGIE_SAVELYS,10)</f>
        <v>104.76399999999998</v>
      </c>
      <c r="J20" s="105">
        <f>Répartition_Charges[[#This Row],[Provision TRAVAUX]]+Répartition_Charges[[#This Row],[TOTAL Charges]]+Répartition_Charges[[#This Row],[ENGIE Chaudières]]</f>
        <v>175.84055870445343</v>
      </c>
      <c r="K20" s="75"/>
    </row>
    <row r="21" spans="1:11">
      <c r="A21" s="81">
        <v>514007</v>
      </c>
      <c r="B21" s="23"/>
      <c r="C21" s="7">
        <v>71</v>
      </c>
      <c r="D21" s="67">
        <f t="shared" si="1"/>
        <v>7.8301214574898781</v>
      </c>
      <c r="E21" s="67">
        <f t="shared" si="2"/>
        <v>24.4331983805668</v>
      </c>
      <c r="F21" s="67">
        <f t="shared" si="0"/>
        <v>0</v>
      </c>
      <c r="G21" s="67">
        <f>'Provision travaux FUTURS'!F17</f>
        <v>35.93</v>
      </c>
      <c r="H21" s="92">
        <f t="shared" si="3"/>
        <v>32.263319838056681</v>
      </c>
      <c r="I21" s="104">
        <f>VLOOKUP(Répartition_Charges[[#This Row],[Compte]],[0]!ENGIE_SAVELYS,10)</f>
        <v>0</v>
      </c>
      <c r="J21" s="105">
        <f>Répartition_Charges[[#This Row],[Provision TRAVAUX]]+Répartition_Charges[[#This Row],[TOTAL Charges]]+Répartition_Charges[[#This Row],[ENGIE Chaudières]]</f>
        <v>68.193319838056681</v>
      </c>
    </row>
    <row r="22" spans="1:11">
      <c r="A22" s="81">
        <v>514008</v>
      </c>
      <c r="B22" s="23"/>
      <c r="C22" s="7">
        <v>64</v>
      </c>
      <c r="D22" s="67">
        <f t="shared" si="1"/>
        <v>7.0581376518218617</v>
      </c>
      <c r="E22" s="67">
        <f t="shared" si="2"/>
        <v>22.024291497975707</v>
      </c>
      <c r="F22" s="67">
        <f t="shared" si="0"/>
        <v>0</v>
      </c>
      <c r="G22" s="67">
        <f>'Provision travaux FUTURS'!F18</f>
        <v>32.39</v>
      </c>
      <c r="H22" s="92">
        <f t="shared" si="3"/>
        <v>29.082429149797569</v>
      </c>
      <c r="I22" s="104">
        <f>VLOOKUP(Répartition_Charges[[#This Row],[Compte]],[0]!ENGIE_SAVELYS,10)</f>
        <v>104.76399999999998</v>
      </c>
      <c r="J22" s="105">
        <f>Répartition_Charges[[#This Row],[Provision TRAVAUX]]+Répartition_Charges[[#This Row],[TOTAL Charges]]+Répartition_Charges[[#This Row],[ENGIE Chaudières]]</f>
        <v>166.23642914979754</v>
      </c>
    </row>
    <row r="23" spans="1:11">
      <c r="A23" s="81">
        <v>514009</v>
      </c>
      <c r="B23" s="23"/>
      <c r="C23" s="7">
        <v>59</v>
      </c>
      <c r="D23" s="67">
        <f t="shared" si="1"/>
        <v>6.5067206477732791</v>
      </c>
      <c r="E23" s="67">
        <f t="shared" si="2"/>
        <v>20.303643724696354</v>
      </c>
      <c r="F23" s="67">
        <f t="shared" si="0"/>
        <v>0</v>
      </c>
      <c r="G23" s="67">
        <f>'Provision travaux FUTURS'!F19</f>
        <v>29.86</v>
      </c>
      <c r="H23" s="92">
        <f t="shared" si="3"/>
        <v>26.810364372469635</v>
      </c>
      <c r="I23" s="104">
        <f>VLOOKUP(Répartition_Charges[[#This Row],[Compte]],[0]!ENGIE_SAVELYS,10)</f>
        <v>271.98599999999999</v>
      </c>
      <c r="J23" s="105">
        <f>Répartition_Charges[[#This Row],[Provision TRAVAUX]]+Répartition_Charges[[#This Row],[TOTAL Charges]]+Répartition_Charges[[#This Row],[ENGIE Chaudières]]</f>
        <v>328.65636437246962</v>
      </c>
      <c r="K23" s="75"/>
    </row>
    <row r="24" spans="1:11">
      <c r="A24" s="81">
        <v>514010</v>
      </c>
      <c r="B24" s="23"/>
      <c r="C24" s="7">
        <v>49</v>
      </c>
      <c r="D24" s="67">
        <f t="shared" si="1"/>
        <v>5.4038866396761129</v>
      </c>
      <c r="E24" s="67">
        <f t="shared" si="2"/>
        <v>16.862348178137651</v>
      </c>
      <c r="F24" s="67">
        <f t="shared" si="0"/>
        <v>0</v>
      </c>
      <c r="G24" s="67">
        <f>'Provision travaux FUTURS'!F20</f>
        <v>24.8</v>
      </c>
      <c r="H24" s="92">
        <f t="shared" si="3"/>
        <v>22.266234817813764</v>
      </c>
      <c r="I24" s="104">
        <f>VLOOKUP(Répartition_Charges[[#This Row],[Compte]],[0]!ENGIE_SAVELYS,10)</f>
        <v>104.76399999999998</v>
      </c>
      <c r="J24" s="105">
        <f>Répartition_Charges[[#This Row],[Provision TRAVAUX]]+Répartition_Charges[[#This Row],[TOTAL Charges]]+Répartition_Charges[[#This Row],[ENGIE Chaudières]]</f>
        <v>151.83023481781373</v>
      </c>
    </row>
    <row r="25" spans="1:11">
      <c r="A25" s="81">
        <v>514011</v>
      </c>
      <c r="B25" s="23"/>
      <c r="C25" s="7">
        <v>55</v>
      </c>
      <c r="D25" s="67">
        <f t="shared" si="1"/>
        <v>6.0655870445344124</v>
      </c>
      <c r="E25" s="67">
        <f t="shared" si="2"/>
        <v>18.927125506072873</v>
      </c>
      <c r="F25" s="67">
        <f t="shared" si="0"/>
        <v>0</v>
      </c>
      <c r="G25" s="67">
        <f>'Provision travaux FUTURS'!F21</f>
        <v>27.83</v>
      </c>
      <c r="H25" s="92">
        <f t="shared" si="3"/>
        <v>24.992712550607287</v>
      </c>
      <c r="I25" s="104">
        <f>VLOOKUP(Répartition_Charges[[#This Row],[Compte]],[0]!ENGIE_SAVELYS,10)</f>
        <v>0</v>
      </c>
      <c r="J25" s="105">
        <f>Répartition_Charges[[#This Row],[Provision TRAVAUX]]+Répartition_Charges[[#This Row],[TOTAL Charges]]+Répartition_Charges[[#This Row],[ENGIE Chaudières]]</f>
        <v>52.822712550607285</v>
      </c>
    </row>
    <row r="26" spans="1:11">
      <c r="A26" s="81">
        <v>514012</v>
      </c>
      <c r="B26" s="86"/>
      <c r="C26" s="7">
        <v>49</v>
      </c>
      <c r="D26" s="67">
        <f t="shared" si="1"/>
        <v>5.4038866396761129</v>
      </c>
      <c r="E26" s="67">
        <f t="shared" si="2"/>
        <v>16.862348178137651</v>
      </c>
      <c r="F26" s="67">
        <f t="shared" si="0"/>
        <v>0</v>
      </c>
      <c r="G26" s="67">
        <f>'Provision travaux FUTURS'!F22</f>
        <v>24.8</v>
      </c>
      <c r="H26" s="92">
        <f t="shared" si="3"/>
        <v>22.266234817813764</v>
      </c>
      <c r="I26" s="104">
        <f>VLOOKUP(Répartition_Charges[[#This Row],[Compte]],[0]!ENGIE_SAVELYS,10)</f>
        <v>104.76399999999998</v>
      </c>
      <c r="J26" s="105">
        <f>Répartition_Charges[[#This Row],[Provision TRAVAUX]]+Répartition_Charges[[#This Row],[TOTAL Charges]]+Répartition_Charges[[#This Row],[ENGIE Chaudières]]</f>
        <v>151.83023481781373</v>
      </c>
    </row>
    <row r="27" spans="1:11">
      <c r="A27" s="81">
        <v>514013</v>
      </c>
      <c r="B27" s="23"/>
      <c r="C27" s="7">
        <v>47</v>
      </c>
      <c r="D27" s="67">
        <f t="shared" si="1"/>
        <v>5.1833198380566801</v>
      </c>
      <c r="E27" s="67">
        <f t="shared" si="2"/>
        <v>16.174089068825911</v>
      </c>
      <c r="F27" s="67">
        <f t="shared" si="0"/>
        <v>0</v>
      </c>
      <c r="G27" s="67">
        <f>'Provision travaux FUTURS'!F23</f>
        <v>23.79</v>
      </c>
      <c r="H27" s="92">
        <f t="shared" si="3"/>
        <v>21.35740890688259</v>
      </c>
      <c r="I27" s="104">
        <f>VLOOKUP(Répartition_Charges[[#This Row],[Compte]],[0]!ENGIE_SAVELYS,10)</f>
        <v>167.22199999999998</v>
      </c>
      <c r="J27" s="105">
        <f>Répartition_Charges[[#This Row],[Provision TRAVAUX]]+Répartition_Charges[[#This Row],[TOTAL Charges]]+Répartition_Charges[[#This Row],[ENGIE Chaudières]]</f>
        <v>212.36940890688257</v>
      </c>
    </row>
    <row r="28" spans="1:11">
      <c r="A28" s="81">
        <v>514014</v>
      </c>
      <c r="B28" s="23"/>
      <c r="C28" s="7">
        <v>46</v>
      </c>
      <c r="D28" s="67">
        <f t="shared" si="1"/>
        <v>5.0730364372469632</v>
      </c>
      <c r="E28" s="67">
        <f t="shared" si="2"/>
        <v>15.829959514170039</v>
      </c>
      <c r="F28" s="67">
        <f t="shared" si="0"/>
        <v>0</v>
      </c>
      <c r="G28" s="67">
        <f>'Provision travaux FUTURS'!F24</f>
        <v>23.28</v>
      </c>
      <c r="H28" s="92">
        <f t="shared" si="3"/>
        <v>20.902995951417005</v>
      </c>
      <c r="I28" s="104">
        <f>VLOOKUP(Répartition_Charges[[#This Row],[Compte]],[0]!ENGIE_SAVELYS,10)</f>
        <v>104.76399999999998</v>
      </c>
      <c r="J28" s="105">
        <f>Répartition_Charges[[#This Row],[Provision TRAVAUX]]+Répartition_Charges[[#This Row],[TOTAL Charges]]+Répartition_Charges[[#This Row],[ENGIE Chaudières]]</f>
        <v>148.94699595141699</v>
      </c>
    </row>
    <row r="29" spans="1:11">
      <c r="A29" s="81">
        <v>514015</v>
      </c>
      <c r="B29" s="23"/>
      <c r="C29" s="7">
        <v>46</v>
      </c>
      <c r="D29" s="67">
        <f t="shared" si="1"/>
        <v>5.0730364372469632</v>
      </c>
      <c r="E29" s="67">
        <f t="shared" si="2"/>
        <v>15.829959514170039</v>
      </c>
      <c r="F29" s="67">
        <f t="shared" si="0"/>
        <v>0</v>
      </c>
      <c r="G29" s="67">
        <f>'Provision travaux FUTURS'!F25</f>
        <v>23.28</v>
      </c>
      <c r="H29" s="92">
        <f t="shared" si="3"/>
        <v>20.902995951417005</v>
      </c>
      <c r="I29" s="104">
        <f>VLOOKUP(Répartition_Charges[[#This Row],[Compte]],[0]!ENGIE_SAVELYS,10)</f>
        <v>0</v>
      </c>
      <c r="J29" s="105">
        <f>Répartition_Charges[[#This Row],[Provision TRAVAUX]]+Répartition_Charges[[#This Row],[TOTAL Charges]]+Répartition_Charges[[#This Row],[ENGIE Chaudières]]</f>
        <v>44.182995951417006</v>
      </c>
    </row>
    <row r="30" spans="1:11">
      <c r="A30" s="81">
        <v>514016</v>
      </c>
      <c r="B30" s="23"/>
      <c r="C30" s="7">
        <v>45</v>
      </c>
      <c r="D30" s="67">
        <f t="shared" si="1"/>
        <v>4.9627530364372463</v>
      </c>
      <c r="E30" s="67">
        <f t="shared" si="2"/>
        <v>15.485829959514168</v>
      </c>
      <c r="F30" s="67">
        <f t="shared" si="0"/>
        <v>0</v>
      </c>
      <c r="G30" s="67">
        <f>'Provision travaux FUTURS'!F26</f>
        <v>22.77</v>
      </c>
      <c r="H30" s="92">
        <f t="shared" si="3"/>
        <v>20.448582995951416</v>
      </c>
      <c r="I30" s="104">
        <f>VLOOKUP(Répartition_Charges[[#This Row],[Compte]],[0]!ENGIE_SAVELYS,10)</f>
        <v>0</v>
      </c>
      <c r="J30" s="105">
        <f>Répartition_Charges[[#This Row],[Provision TRAVAUX]]+Répartition_Charges[[#This Row],[TOTAL Charges]]+Répartition_Charges[[#This Row],[ENGIE Chaudières]]</f>
        <v>43.218582995951415</v>
      </c>
    </row>
    <row r="31" spans="1:11">
      <c r="A31" s="81">
        <v>514017</v>
      </c>
      <c r="B31" s="86"/>
      <c r="C31" s="7">
        <v>47</v>
      </c>
      <c r="D31" s="67">
        <f t="shared" si="1"/>
        <v>5.1833198380566801</v>
      </c>
      <c r="E31" s="67">
        <f t="shared" si="2"/>
        <v>16.174089068825911</v>
      </c>
      <c r="F31" s="67">
        <f t="shared" si="0"/>
        <v>0</v>
      </c>
      <c r="G31" s="67">
        <f>'Provision travaux FUTURS'!F27</f>
        <v>23.79</v>
      </c>
      <c r="H31" s="92">
        <f t="shared" si="3"/>
        <v>21.35740890688259</v>
      </c>
      <c r="I31" s="104">
        <f>VLOOKUP(Répartition_Charges[[#This Row],[Compte]],[0]!ENGIE_SAVELYS,10)</f>
        <v>0</v>
      </c>
      <c r="J31" s="105">
        <f>Répartition_Charges[[#This Row],[Provision TRAVAUX]]+Répartition_Charges[[#This Row],[TOTAL Charges]]+Répartition_Charges[[#This Row],[ENGIE Chaudières]]</f>
        <v>45.147408906882589</v>
      </c>
    </row>
    <row r="32" spans="1:11">
      <c r="A32" s="81">
        <v>514018</v>
      </c>
      <c r="B32" s="86"/>
      <c r="C32" s="7">
        <v>46</v>
      </c>
      <c r="D32" s="67">
        <f t="shared" si="1"/>
        <v>5.0730364372469632</v>
      </c>
      <c r="E32" s="67">
        <f t="shared" si="2"/>
        <v>15.829959514170039</v>
      </c>
      <c r="F32" s="67">
        <f t="shared" si="0"/>
        <v>0</v>
      </c>
      <c r="G32" s="67">
        <f>'Provision travaux FUTURS'!F28</f>
        <v>23.28</v>
      </c>
      <c r="H32" s="92">
        <f t="shared" si="3"/>
        <v>20.902995951417005</v>
      </c>
      <c r="I32" s="104">
        <f>VLOOKUP(Répartition_Charges[[#This Row],[Compte]],[0]!ENGIE_SAVELYS,10)</f>
        <v>0</v>
      </c>
      <c r="J32" s="105">
        <f>Répartition_Charges[[#This Row],[Provision TRAVAUX]]+Répartition_Charges[[#This Row],[TOTAL Charges]]+Répartition_Charges[[#This Row],[ENGIE Chaudières]]</f>
        <v>44.182995951417006</v>
      </c>
    </row>
    <row r="33" spans="1:9" ht="23.25" customHeight="1">
      <c r="A33" s="88"/>
      <c r="B33" s="89"/>
      <c r="D33" s="68">
        <f>SUBTOTAL(109,Répartition_Charges[Frais Banque])</f>
        <v>108.96000000000001</v>
      </c>
      <c r="E33" s="68">
        <f>SUBTOTAL(109,Répartition_Charges[Assurance RC])</f>
        <v>339.99999999999989</v>
      </c>
      <c r="F33" s="68">
        <f>SUBTOTAL(109,Répartition_Charges[Communs])</f>
        <v>0</v>
      </c>
      <c r="G33" s="68"/>
      <c r="H33" s="68">
        <f>SUBTOTAL(109,Répartition_Charges[TOTAL Charges])</f>
        <v>448.95999999999992</v>
      </c>
      <c r="I33" s="68">
        <f>SUBTOTAL(109,Répartition_Charges[ENGIE Chaudières])</f>
        <v>1402.2359999999996</v>
      </c>
    </row>
    <row r="35" spans="1:9">
      <c r="B35" s="94" t="s">
        <v>660</v>
      </c>
    </row>
    <row r="36" spans="1:9" ht="15.75">
      <c r="B36" s="93" t="s">
        <v>663</v>
      </c>
    </row>
    <row r="38" spans="1:9">
      <c r="B38" s="21"/>
    </row>
    <row r="45" spans="1:9">
      <c r="A45" s="114" t="s">
        <v>652</v>
      </c>
      <c r="B45" s="115" t="s">
        <v>669</v>
      </c>
      <c r="C45" s="114" t="s">
        <v>631</v>
      </c>
      <c r="D45" s="114" t="s">
        <v>682</v>
      </c>
      <c r="E45" s="114" t="s">
        <v>683</v>
      </c>
      <c r="F45" s="114" t="s">
        <v>684</v>
      </c>
      <c r="G45" s="114" t="s">
        <v>685</v>
      </c>
    </row>
    <row r="46" spans="1:9">
      <c r="A46" s="112">
        <v>514001</v>
      </c>
      <c r="B46" s="108" t="s">
        <v>614</v>
      </c>
      <c r="C46" s="109">
        <v>49</v>
      </c>
      <c r="D46" s="116">
        <v>1</v>
      </c>
      <c r="E46" s="116">
        <v>1</v>
      </c>
      <c r="F46" s="116">
        <v>1</v>
      </c>
      <c r="G46" s="116">
        <v>1</v>
      </c>
    </row>
    <row r="47" spans="1:9">
      <c r="A47" s="112">
        <v>514002</v>
      </c>
      <c r="B47" s="108" t="s">
        <v>616</v>
      </c>
      <c r="C47" s="109">
        <v>50</v>
      </c>
      <c r="D47" s="116">
        <v>1</v>
      </c>
      <c r="E47" s="116">
        <v>1</v>
      </c>
      <c r="F47" s="116">
        <v>1</v>
      </c>
      <c r="G47" s="116">
        <v>1</v>
      </c>
    </row>
    <row r="48" spans="1:9">
      <c r="A48" s="112">
        <v>514003</v>
      </c>
      <c r="B48" s="108" t="s">
        <v>622</v>
      </c>
      <c r="C48" s="109">
        <v>50</v>
      </c>
      <c r="D48" s="116">
        <v>1</v>
      </c>
      <c r="E48" s="116">
        <v>1</v>
      </c>
      <c r="F48" s="116">
        <v>1</v>
      </c>
      <c r="G48" s="116">
        <v>1</v>
      </c>
    </row>
    <row r="49" spans="1:7">
      <c r="A49" s="112">
        <v>514004</v>
      </c>
      <c r="B49" s="108" t="s">
        <v>618</v>
      </c>
      <c r="C49" s="109">
        <v>67</v>
      </c>
      <c r="D49" s="116">
        <v>1</v>
      </c>
      <c r="E49" s="116">
        <v>1</v>
      </c>
      <c r="F49" s="116">
        <v>1</v>
      </c>
      <c r="G49" s="116">
        <v>1</v>
      </c>
    </row>
    <row r="50" spans="1:7">
      <c r="A50" s="112">
        <v>514005</v>
      </c>
      <c r="B50" s="108" t="s">
        <v>621</v>
      </c>
      <c r="C50" s="109">
        <v>74</v>
      </c>
      <c r="D50" s="116">
        <v>1</v>
      </c>
      <c r="E50" s="116">
        <v>1</v>
      </c>
      <c r="F50" s="116">
        <v>1</v>
      </c>
      <c r="G50" s="116">
        <v>1</v>
      </c>
    </row>
    <row r="51" spans="1:7">
      <c r="A51" s="112">
        <v>514006</v>
      </c>
      <c r="B51" s="108" t="s">
        <v>619</v>
      </c>
      <c r="C51" s="109">
        <v>74</v>
      </c>
      <c r="D51" s="116">
        <v>1</v>
      </c>
      <c r="E51" s="116">
        <v>1</v>
      </c>
      <c r="F51" s="116">
        <v>1</v>
      </c>
      <c r="G51" s="116">
        <v>1</v>
      </c>
    </row>
    <row r="52" spans="1:7">
      <c r="A52" s="112">
        <v>514007</v>
      </c>
      <c r="B52" s="108" t="s">
        <v>612</v>
      </c>
      <c r="C52" s="109">
        <v>71</v>
      </c>
      <c r="D52" s="116">
        <v>1</v>
      </c>
      <c r="E52" s="116">
        <v>1</v>
      </c>
      <c r="F52" s="116">
        <v>1</v>
      </c>
      <c r="G52" s="116">
        <v>1</v>
      </c>
    </row>
    <row r="53" spans="1:7">
      <c r="A53" s="112">
        <v>514008</v>
      </c>
      <c r="B53" s="108" t="s">
        <v>628</v>
      </c>
      <c r="C53" s="109">
        <v>64</v>
      </c>
      <c r="D53" s="116">
        <v>1</v>
      </c>
      <c r="E53" s="116">
        <v>1</v>
      </c>
      <c r="F53" s="116">
        <v>1</v>
      </c>
      <c r="G53" s="116">
        <v>1</v>
      </c>
    </row>
    <row r="54" spans="1:7">
      <c r="A54" s="112">
        <v>514009</v>
      </c>
      <c r="B54" s="108" t="s">
        <v>615</v>
      </c>
      <c r="C54" s="109">
        <v>59</v>
      </c>
      <c r="D54" s="116">
        <v>1</v>
      </c>
      <c r="E54" s="116">
        <v>1</v>
      </c>
      <c r="F54" s="116">
        <v>1</v>
      </c>
      <c r="G54" s="116">
        <v>1</v>
      </c>
    </row>
    <row r="55" spans="1:7">
      <c r="A55" s="112">
        <v>514010</v>
      </c>
      <c r="B55" s="108" t="s">
        <v>623</v>
      </c>
      <c r="C55" s="109">
        <v>49</v>
      </c>
      <c r="D55" s="116">
        <v>1</v>
      </c>
      <c r="E55" s="116">
        <v>1</v>
      </c>
      <c r="F55" s="116">
        <v>1</v>
      </c>
      <c r="G55" s="116">
        <v>1</v>
      </c>
    </row>
    <row r="56" spans="1:7">
      <c r="A56" s="112">
        <v>514011</v>
      </c>
      <c r="B56" s="108" t="s">
        <v>617</v>
      </c>
      <c r="C56" s="109">
        <v>55</v>
      </c>
      <c r="D56" s="116">
        <v>1</v>
      </c>
      <c r="E56" s="116">
        <v>1</v>
      </c>
      <c r="F56" s="116">
        <v>1</v>
      </c>
      <c r="G56" s="116">
        <v>1</v>
      </c>
    </row>
    <row r="57" spans="1:7">
      <c r="A57" s="112">
        <v>514012</v>
      </c>
      <c r="B57" s="108" t="s">
        <v>655</v>
      </c>
      <c r="C57" s="109">
        <v>49</v>
      </c>
      <c r="D57" s="116">
        <v>1</v>
      </c>
      <c r="E57" s="116">
        <v>1</v>
      </c>
      <c r="F57" s="116">
        <v>1</v>
      </c>
      <c r="G57" s="116">
        <v>1</v>
      </c>
    </row>
    <row r="58" spans="1:7">
      <c r="A58" s="112">
        <v>514013</v>
      </c>
      <c r="B58" s="108" t="s">
        <v>625</v>
      </c>
      <c r="C58" s="109">
        <v>47</v>
      </c>
      <c r="D58" s="116">
        <v>1</v>
      </c>
      <c r="E58" s="116">
        <v>1</v>
      </c>
      <c r="F58" s="116">
        <v>1</v>
      </c>
      <c r="G58" s="116">
        <v>1</v>
      </c>
    </row>
    <row r="59" spans="1:7">
      <c r="A59" s="112">
        <v>514014</v>
      </c>
      <c r="B59" s="108" t="s">
        <v>620</v>
      </c>
      <c r="C59" s="109">
        <v>46</v>
      </c>
      <c r="D59" s="116">
        <v>1</v>
      </c>
      <c r="E59" s="116">
        <v>1</v>
      </c>
      <c r="F59" s="116">
        <v>1</v>
      </c>
      <c r="G59" s="116">
        <v>1</v>
      </c>
    </row>
    <row r="60" spans="1:7">
      <c r="A60" s="112">
        <v>514015</v>
      </c>
      <c r="B60" s="108" t="s">
        <v>613</v>
      </c>
      <c r="C60" s="109">
        <v>46</v>
      </c>
      <c r="D60" s="116">
        <v>1</v>
      </c>
      <c r="E60" s="116">
        <v>1</v>
      </c>
      <c r="F60" s="116">
        <v>1</v>
      </c>
      <c r="G60" s="116">
        <v>1</v>
      </c>
    </row>
    <row r="61" spans="1:7">
      <c r="A61" s="112">
        <v>514016</v>
      </c>
      <c r="B61" s="108" t="s">
        <v>624</v>
      </c>
      <c r="C61" s="109">
        <v>45</v>
      </c>
      <c r="D61" s="116">
        <v>1</v>
      </c>
      <c r="E61" s="116">
        <v>1</v>
      </c>
      <c r="F61" s="116">
        <v>1</v>
      </c>
      <c r="G61" s="116">
        <v>1</v>
      </c>
    </row>
    <row r="62" spans="1:7">
      <c r="A62" s="112">
        <v>514017</v>
      </c>
      <c r="B62" s="108" t="s">
        <v>679</v>
      </c>
      <c r="C62" s="109">
        <v>47</v>
      </c>
      <c r="D62" s="116">
        <v>1</v>
      </c>
      <c r="E62" s="116">
        <v>1</v>
      </c>
      <c r="F62" s="116">
        <v>1</v>
      </c>
      <c r="G62" s="116">
        <v>1</v>
      </c>
    </row>
    <row r="63" spans="1:7" ht="13.5" thickBot="1">
      <c r="A63" s="112">
        <v>514018</v>
      </c>
      <c r="B63" s="108" t="s">
        <v>731</v>
      </c>
      <c r="C63" s="109">
        <v>46</v>
      </c>
      <c r="D63" s="116">
        <v>1</v>
      </c>
      <c r="E63" s="116">
        <v>1</v>
      </c>
      <c r="F63" s="116">
        <v>1</v>
      </c>
      <c r="G63" s="116">
        <v>1</v>
      </c>
    </row>
    <row r="64" spans="1:7" ht="24" customHeight="1" thickTop="1">
      <c r="A64" s="113"/>
      <c r="B64" s="110" t="s">
        <v>686</v>
      </c>
      <c r="C64" s="111"/>
      <c r="D64" s="116">
        <f>SUM(D46:D63)</f>
        <v>18</v>
      </c>
      <c r="E64" s="116">
        <f t="shared" ref="E64:G64" si="4">SUM(E46:E63)</f>
        <v>18</v>
      </c>
      <c r="F64" s="116">
        <f t="shared" si="4"/>
        <v>18</v>
      </c>
      <c r="G64" s="116">
        <f t="shared" si="4"/>
        <v>18</v>
      </c>
    </row>
  </sheetData>
  <mergeCells count="1">
    <mergeCell ref="A1:I1"/>
  </mergeCells>
  <phoneticPr fontId="3" type="noConversion"/>
  <printOptions verticalCentered="1"/>
  <pageMargins left="0.62992125984251968" right="0.23622047244094491" top="0.15748031496062992" bottom="0.74803149606299213" header="0.31496062992125984" footer="0.31496062992125984"/>
  <pageSetup paperSize="9" orientation="landscape" r:id="rId1"/>
  <headerFooter>
    <oddHeader>&amp;CCOPROPRIETE LE GERIN 2</oddHeader>
    <oddFooter>&amp;L&amp;"Arial,Gras"&amp;12COPROPRIETE LE GERIN 2&amp;R&amp;D</oddFooter>
  </headerFooter>
  <tableParts count="2">
    <tablePart r:id="rId2"/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9"/>
  <sheetViews>
    <sheetView showGridLines="0" workbookViewId="0">
      <selection activeCell="B8" sqref="B8"/>
    </sheetView>
  </sheetViews>
  <sheetFormatPr baseColWidth="10" defaultColWidth="11.42578125" defaultRowHeight="12.75"/>
  <cols>
    <col min="1" max="1" width="13" customWidth="1"/>
    <col min="2" max="2" width="10.28515625" bestFit="1" customWidth="1"/>
    <col min="3" max="3" width="9.5703125" bestFit="1" customWidth="1"/>
    <col min="4" max="4" width="8.42578125" bestFit="1" customWidth="1"/>
    <col min="5" max="5" width="16.42578125" bestFit="1" customWidth="1"/>
    <col min="6" max="6" width="17.28515625" bestFit="1" customWidth="1"/>
    <col min="7" max="7" width="12.140625" bestFit="1" customWidth="1"/>
    <col min="8" max="8" width="9.140625" customWidth="1"/>
    <col min="9" max="9" width="12.140625" bestFit="1" customWidth="1"/>
    <col min="10" max="13" width="5.28515625" bestFit="1" customWidth="1"/>
    <col min="14" max="14" width="9.85546875" bestFit="1" customWidth="1"/>
    <col min="15" max="15" width="5" bestFit="1" customWidth="1"/>
  </cols>
  <sheetData>
    <row r="1" spans="1:6" ht="18">
      <c r="A1" s="70">
        <f>'Données générales'!C4</f>
        <v>0</v>
      </c>
    </row>
    <row r="2" spans="1:6">
      <c r="A2" s="71" t="s">
        <v>641</v>
      </c>
      <c r="B2" s="72"/>
    </row>
    <row r="3" spans="1:6" ht="26.25" customHeight="1">
      <c r="A3" s="151" t="s">
        <v>705</v>
      </c>
      <c r="B3" s="151"/>
      <c r="C3" s="151"/>
      <c r="D3" s="151"/>
      <c r="E3" s="151"/>
      <c r="F3" s="151"/>
    </row>
    <row r="4" spans="1:6" ht="17.25" customHeight="1">
      <c r="A4" s="152"/>
      <c r="B4" s="152"/>
      <c r="C4" s="152"/>
      <c r="D4" s="152"/>
      <c r="E4" s="152"/>
      <c r="F4" s="152"/>
    </row>
    <row r="5" spans="1:6" ht="13.5" customHeight="1">
      <c r="A5" s="3"/>
      <c r="B5" s="3"/>
      <c r="C5" s="3"/>
      <c r="D5" s="3"/>
      <c r="E5" s="3"/>
      <c r="F5" s="8"/>
    </row>
    <row r="6" spans="1:6" ht="18">
      <c r="A6" s="3"/>
      <c r="C6" s="10">
        <f>SUM(C8:C1002)</f>
        <v>0</v>
      </c>
      <c r="D6" s="10">
        <f>SUM(D8:D1002)</f>
        <v>1500.0299999999995</v>
      </c>
      <c r="E6" s="10">
        <f>SUM(E8:E1002)</f>
        <v>0</v>
      </c>
      <c r="F6" s="10">
        <f>SUM(F8:F1002)</f>
        <v>1500.0299999999995</v>
      </c>
    </row>
    <row r="7" spans="1:6" s="7" customFormat="1" ht="15">
      <c r="A7" s="9" t="s">
        <v>495</v>
      </c>
      <c r="B7" s="5" t="s">
        <v>503</v>
      </c>
      <c r="C7" s="6" t="s">
        <v>592</v>
      </c>
      <c r="D7" s="6" t="s">
        <v>642</v>
      </c>
      <c r="E7" s="6" t="s">
        <v>501</v>
      </c>
      <c r="F7" s="6" t="s">
        <v>502</v>
      </c>
    </row>
    <row r="8" spans="1:6" ht="15">
      <c r="A8" s="57">
        <v>450001</v>
      </c>
      <c r="B8" s="59">
        <v>0</v>
      </c>
      <c r="C8" s="18"/>
      <c r="D8" s="18">
        <v>74.400000000000006</v>
      </c>
      <c r="E8" s="18">
        <v>0</v>
      </c>
      <c r="F8" s="18">
        <v>74.400000000000006</v>
      </c>
    </row>
    <row r="9" spans="1:6" ht="15">
      <c r="A9" s="57">
        <v>450002</v>
      </c>
      <c r="B9" s="59">
        <v>0</v>
      </c>
      <c r="C9" s="18"/>
      <c r="D9" s="18">
        <v>75.900000000000006</v>
      </c>
      <c r="E9" s="18">
        <v>0</v>
      </c>
      <c r="F9" s="18">
        <v>75.900000000000006</v>
      </c>
    </row>
    <row r="10" spans="1:6" ht="15">
      <c r="A10" s="57">
        <v>450003</v>
      </c>
      <c r="B10" s="59">
        <v>0</v>
      </c>
      <c r="C10" s="18"/>
      <c r="D10" s="18">
        <v>75.900000000000006</v>
      </c>
      <c r="E10" s="18">
        <v>0</v>
      </c>
      <c r="F10" s="18">
        <v>75.900000000000006</v>
      </c>
    </row>
    <row r="11" spans="1:6" ht="15">
      <c r="A11" s="57">
        <v>450004</v>
      </c>
      <c r="B11" s="59">
        <v>0</v>
      </c>
      <c r="C11" s="18"/>
      <c r="D11" s="18">
        <v>101.72999999999999</v>
      </c>
      <c r="E11" s="18">
        <v>0</v>
      </c>
      <c r="F11" s="18">
        <v>101.72999999999999</v>
      </c>
    </row>
    <row r="12" spans="1:6" ht="15">
      <c r="A12" s="57">
        <v>450005</v>
      </c>
      <c r="B12" s="59">
        <v>0</v>
      </c>
      <c r="C12" s="18"/>
      <c r="D12" s="18">
        <v>112.35000000000001</v>
      </c>
      <c r="E12" s="18">
        <v>0</v>
      </c>
      <c r="F12" s="18">
        <v>112.35000000000001</v>
      </c>
    </row>
    <row r="13" spans="1:6" ht="15">
      <c r="A13" s="57">
        <v>450006</v>
      </c>
      <c r="B13" s="59">
        <v>0</v>
      </c>
      <c r="C13" s="18"/>
      <c r="D13" s="18">
        <v>112.35000000000001</v>
      </c>
      <c r="E13" s="18">
        <v>0</v>
      </c>
      <c r="F13" s="18">
        <v>112.35000000000001</v>
      </c>
    </row>
    <row r="14" spans="1:6" ht="15">
      <c r="A14" s="57">
        <v>450007</v>
      </c>
      <c r="B14" s="59">
        <v>0</v>
      </c>
      <c r="C14" s="18"/>
      <c r="D14" s="18">
        <v>107.78999999999999</v>
      </c>
      <c r="E14" s="18">
        <v>0</v>
      </c>
      <c r="F14" s="18">
        <v>107.78999999999999</v>
      </c>
    </row>
    <row r="15" spans="1:6" ht="15">
      <c r="A15" s="57">
        <v>450008</v>
      </c>
      <c r="B15" s="59">
        <v>0</v>
      </c>
      <c r="C15" s="18"/>
      <c r="D15" s="18">
        <v>97.17</v>
      </c>
      <c r="E15" s="18">
        <v>0</v>
      </c>
      <c r="F15" s="18">
        <v>97.17</v>
      </c>
    </row>
    <row r="16" spans="1:6" ht="15">
      <c r="A16" s="57">
        <v>450009</v>
      </c>
      <c r="B16" s="59">
        <v>0</v>
      </c>
      <c r="C16" s="18"/>
      <c r="D16" s="18">
        <v>89.58</v>
      </c>
      <c r="E16" s="18">
        <v>0</v>
      </c>
      <c r="F16" s="18">
        <v>89.58</v>
      </c>
    </row>
    <row r="17" spans="1:6" ht="15">
      <c r="A17" s="57">
        <v>450010</v>
      </c>
      <c r="B17" s="59">
        <v>0</v>
      </c>
      <c r="C17" s="18"/>
      <c r="D17" s="18">
        <v>74.400000000000006</v>
      </c>
      <c r="E17" s="18">
        <v>0</v>
      </c>
      <c r="F17" s="18">
        <v>74.400000000000006</v>
      </c>
    </row>
    <row r="18" spans="1:6" ht="15">
      <c r="A18" s="57">
        <v>450011</v>
      </c>
      <c r="B18" s="59">
        <v>0</v>
      </c>
      <c r="C18" s="18"/>
      <c r="D18" s="18">
        <v>83.49</v>
      </c>
      <c r="E18" s="18">
        <v>0</v>
      </c>
      <c r="F18" s="18">
        <v>83.49</v>
      </c>
    </row>
    <row r="19" spans="1:6" ht="15">
      <c r="A19" s="57">
        <v>450012</v>
      </c>
      <c r="B19" s="59">
        <v>0</v>
      </c>
      <c r="C19" s="18"/>
      <c r="D19" s="18">
        <v>74.400000000000006</v>
      </c>
      <c r="E19" s="18">
        <v>0</v>
      </c>
      <c r="F19" s="18">
        <v>74.400000000000006</v>
      </c>
    </row>
    <row r="20" spans="1:6" ht="15">
      <c r="A20" s="57">
        <v>450013</v>
      </c>
      <c r="B20" s="59">
        <v>0</v>
      </c>
      <c r="C20" s="18"/>
      <c r="D20" s="18">
        <v>71.37</v>
      </c>
      <c r="E20" s="18">
        <v>0</v>
      </c>
      <c r="F20" s="18">
        <v>71.37</v>
      </c>
    </row>
    <row r="21" spans="1:6" ht="15">
      <c r="A21" s="57">
        <v>450014</v>
      </c>
      <c r="B21" s="59">
        <v>0</v>
      </c>
      <c r="C21" s="18"/>
      <c r="D21" s="18">
        <v>69.84</v>
      </c>
      <c r="E21" s="18">
        <v>0</v>
      </c>
      <c r="F21" s="18">
        <v>69.84</v>
      </c>
    </row>
    <row r="22" spans="1:6" ht="15">
      <c r="A22" s="57">
        <v>450015</v>
      </c>
      <c r="B22" s="59">
        <v>0</v>
      </c>
      <c r="C22" s="18"/>
      <c r="D22" s="18">
        <v>69.84</v>
      </c>
      <c r="E22" s="18">
        <v>0</v>
      </c>
      <c r="F22" s="18">
        <v>69.84</v>
      </c>
    </row>
    <row r="23" spans="1:6" ht="15">
      <c r="A23" s="57">
        <v>450016</v>
      </c>
      <c r="B23" s="59">
        <v>0</v>
      </c>
      <c r="C23" s="18"/>
      <c r="D23" s="18">
        <v>68.31</v>
      </c>
      <c r="E23" s="18">
        <v>0</v>
      </c>
      <c r="F23" s="18">
        <v>68.31</v>
      </c>
    </row>
    <row r="24" spans="1:6" ht="15">
      <c r="A24" s="57">
        <v>450017</v>
      </c>
      <c r="B24" s="59">
        <v>0</v>
      </c>
      <c r="C24" s="18"/>
      <c r="D24" s="18">
        <v>71.37</v>
      </c>
      <c r="E24" s="18">
        <v>0</v>
      </c>
      <c r="F24" s="18">
        <v>71.37</v>
      </c>
    </row>
    <row r="25" spans="1:6" ht="15">
      <c r="A25" s="57">
        <v>450018</v>
      </c>
      <c r="B25" s="59">
        <v>0</v>
      </c>
      <c r="C25" s="18"/>
      <c r="D25" s="18">
        <v>69.84</v>
      </c>
      <c r="E25" s="18">
        <v>0</v>
      </c>
      <c r="F25" s="18">
        <v>69.84</v>
      </c>
    </row>
    <row r="44" spans="8:9">
      <c r="H44" s="18"/>
    </row>
    <row r="45" spans="8:9">
      <c r="H45" s="16"/>
    </row>
    <row r="46" spans="8:9">
      <c r="H46" s="18"/>
      <c r="I46" s="18"/>
    </row>
    <row r="47" spans="8:9">
      <c r="H47" s="16"/>
      <c r="I47" s="16"/>
    </row>
    <row r="48" spans="8:9">
      <c r="H48" s="18"/>
      <c r="I48" s="18"/>
    </row>
    <row r="49" spans="8:9">
      <c r="H49" s="16"/>
      <c r="I49" s="16"/>
    </row>
    <row r="50" spans="8:9">
      <c r="H50" s="18"/>
      <c r="I50" s="18"/>
    </row>
    <row r="51" spans="8:9">
      <c r="H51" s="20"/>
      <c r="I51" s="16"/>
    </row>
    <row r="52" spans="8:9">
      <c r="I52" s="18"/>
    </row>
    <row r="53" spans="8:9">
      <c r="I53" s="16"/>
    </row>
    <row r="54" spans="8:9">
      <c r="I54" s="18"/>
    </row>
    <row r="55" spans="8:9">
      <c r="I55" s="16"/>
    </row>
    <row r="56" spans="8:9">
      <c r="I56" s="18"/>
    </row>
    <row r="57" spans="8:9">
      <c r="I57" s="16"/>
    </row>
    <row r="58" spans="8:9">
      <c r="I58" s="18"/>
    </row>
    <row r="59" spans="8:9">
      <c r="I59" s="16"/>
    </row>
    <row r="60" spans="8:9">
      <c r="I60" s="18"/>
    </row>
    <row r="61" spans="8:9">
      <c r="I61" s="16"/>
    </row>
    <row r="62" spans="8:9">
      <c r="I62" s="18"/>
    </row>
    <row r="63" spans="8:9">
      <c r="I63" s="16"/>
    </row>
    <row r="64" spans="8:9">
      <c r="I64" s="18"/>
    </row>
    <row r="65" spans="9:9">
      <c r="I65" s="16"/>
    </row>
    <row r="66" spans="9:9">
      <c r="I66" s="18"/>
    </row>
    <row r="67" spans="9:9">
      <c r="I67" s="16"/>
    </row>
    <row r="68" spans="9:9">
      <c r="I68" s="18"/>
    </row>
    <row r="69" spans="9:9">
      <c r="I69" s="20"/>
    </row>
  </sheetData>
  <mergeCells count="2">
    <mergeCell ref="A3:F3"/>
    <mergeCell ref="A4:F4"/>
  </mergeCells>
  <pageMargins left="0.23622047244094491" right="0.23622047244094491" top="0.74803149606299213" bottom="0.74803149606299213" header="0.31496062992125984" footer="0.31496062992125984"/>
  <pageSetup paperSize="9" scale="95" fitToHeight="0" orientation="portrait" horizontalDpi="4294967293" r:id="rId2"/>
  <headerFooter alignWithMargins="0">
    <oddFooter>&amp;LAu : &amp;D&amp;C&amp;A&amp;RPage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Q29"/>
  <sheetViews>
    <sheetView topLeftCell="B1" workbookViewId="0">
      <selection activeCell="C11" sqref="C11:C28"/>
    </sheetView>
  </sheetViews>
  <sheetFormatPr baseColWidth="10" defaultRowHeight="12.75"/>
  <cols>
    <col min="2" max="2" width="16.7109375" customWidth="1"/>
    <col min="3" max="3" width="24.7109375" bestFit="1" customWidth="1"/>
    <col min="4" max="4" width="12.5703125" customWidth="1"/>
    <col min="5" max="5" width="20.5703125" bestFit="1" customWidth="1"/>
    <col min="6" max="9" width="20.42578125" customWidth="1"/>
    <col min="10" max="10" width="20.7109375" customWidth="1"/>
    <col min="11" max="11" width="21.5703125" customWidth="1"/>
    <col min="16" max="16" width="16.140625" customWidth="1"/>
    <col min="17" max="17" width="16.42578125" customWidth="1"/>
    <col min="18" max="18" width="28.5703125" customWidth="1"/>
  </cols>
  <sheetData>
    <row r="2" spans="2:17" ht="18">
      <c r="B2" s="70" t="s">
        <v>707</v>
      </c>
    </row>
    <row r="3" spans="2:17" ht="18">
      <c r="B3" s="70" t="s">
        <v>689</v>
      </c>
    </row>
    <row r="4" spans="2:17" ht="18">
      <c r="B4" s="70" t="s">
        <v>676</v>
      </c>
      <c r="D4" s="102">
        <v>988</v>
      </c>
      <c r="E4" s="101">
        <v>500</v>
      </c>
    </row>
    <row r="5" spans="2:17" ht="18">
      <c r="B5" s="70" t="s">
        <v>693</v>
      </c>
      <c r="D5" s="102">
        <v>988</v>
      </c>
      <c r="E5" s="101"/>
      <c r="F5" s="101">
        <v>500</v>
      </c>
      <c r="G5" s="101"/>
      <c r="H5" s="101"/>
      <c r="I5" s="101"/>
    </row>
    <row r="6" spans="2:17" ht="22.5" customHeight="1">
      <c r="B6" s="70" t="s">
        <v>709</v>
      </c>
      <c r="D6" s="102">
        <v>988</v>
      </c>
      <c r="E6" s="101"/>
      <c r="G6" s="101">
        <v>500</v>
      </c>
      <c r="H6" s="101"/>
      <c r="I6" s="101"/>
    </row>
    <row r="7" spans="2:17" ht="22.5" customHeight="1">
      <c r="B7" s="70" t="s">
        <v>725</v>
      </c>
      <c r="D7" s="102">
        <v>988</v>
      </c>
      <c r="E7" s="101"/>
      <c r="G7" s="101"/>
      <c r="H7" s="101">
        <v>500</v>
      </c>
      <c r="I7" s="101"/>
    </row>
    <row r="8" spans="2:17" ht="22.5" customHeight="1">
      <c r="B8" s="70" t="s">
        <v>736</v>
      </c>
      <c r="D8" s="102">
        <v>988</v>
      </c>
      <c r="E8" s="101"/>
      <c r="G8" s="101"/>
      <c r="H8" s="101"/>
      <c r="I8" s="101">
        <v>500</v>
      </c>
    </row>
    <row r="10" spans="2:17" ht="18">
      <c r="B10" s="97" t="s">
        <v>652</v>
      </c>
      <c r="C10" s="97" t="s">
        <v>669</v>
      </c>
      <c r="D10" s="97" t="s">
        <v>631</v>
      </c>
      <c r="E10" s="97" t="s">
        <v>690</v>
      </c>
      <c r="F10" s="97" t="s">
        <v>691</v>
      </c>
      <c r="G10" s="97" t="s">
        <v>708</v>
      </c>
      <c r="H10" s="97" t="s">
        <v>715</v>
      </c>
      <c r="I10" s="97" t="s">
        <v>716</v>
      </c>
      <c r="J10" s="97" t="s">
        <v>687</v>
      </c>
      <c r="K10" s="97" t="s">
        <v>677</v>
      </c>
    </row>
    <row r="11" spans="2:17" ht="18">
      <c r="B11" s="97">
        <v>450001</v>
      </c>
      <c r="C11" s="97"/>
      <c r="D11" s="97">
        <v>49</v>
      </c>
      <c r="E11" s="121">
        <f>ROUND($E$4/$D$4*Provision_Travaux[[#This Row],[Tantièmes]],2)</f>
        <v>24.8</v>
      </c>
      <c r="F11" s="121">
        <f>ROUND($F$5/$D$5*Provision_Travaux[[#This Row],[Tantièmes]],2)</f>
        <v>24.8</v>
      </c>
      <c r="G11" s="121">
        <f>ROUND($G$6/$D$6*Provision_Travaux[[#This Row],[Tantièmes]],2)</f>
        <v>24.8</v>
      </c>
      <c r="H11" s="121">
        <f>ROUND($H$7/$D$7*Provision_Travaux[[#This Row],[Tantièmes]],2)</f>
        <v>24.8</v>
      </c>
      <c r="I11" s="121">
        <f>ROUND($I$8/$D$8*Provision_Travaux[[#This Row],[Tantièmes]],2)</f>
        <v>24.8</v>
      </c>
      <c r="J11" s="97">
        <v>0</v>
      </c>
      <c r="K11" s="103">
        <f>Provision_Travaux[[#This Row],[Avance 2021]]+Provision_Travaux[[#This Row],[Avance 2022]]+Provision_Travaux[[#This Row],[Avance 2023]]-Provision_Travaux[[#This Row],[Entretien]]+Provision_Travaux[[#This Row],[Avance 2024]]+Provision_Travaux[[#This Row],[Avance 2025]]</f>
        <v>124</v>
      </c>
    </row>
    <row r="12" spans="2:17" ht="18">
      <c r="B12" s="97">
        <v>450002</v>
      </c>
      <c r="C12" s="97"/>
      <c r="D12" s="97">
        <v>50</v>
      </c>
      <c r="E12" s="121">
        <f>ROUND($E$4/$D$4*Provision_Travaux[[#This Row],[Tantièmes]],2)</f>
        <v>25.3</v>
      </c>
      <c r="F12" s="121">
        <f>ROUND($F$5/$D$5*Provision_Travaux[[#This Row],[Tantièmes]],2)</f>
        <v>25.3</v>
      </c>
      <c r="G12" s="121">
        <f>ROUND($G$6/$D$6*Provision_Travaux[[#This Row],[Tantièmes]],2)</f>
        <v>25.3</v>
      </c>
      <c r="H12" s="121">
        <f>ROUND($H$7/$D$7*Provision_Travaux[[#This Row],[Tantièmes]],2)</f>
        <v>25.3</v>
      </c>
      <c r="I12" s="121">
        <f>ROUND($I$8/$D$8*Provision_Travaux[[#This Row],[Tantièmes]],2)</f>
        <v>25.3</v>
      </c>
      <c r="J12" s="97">
        <v>0</v>
      </c>
      <c r="K12" s="103">
        <f>Provision_Travaux[[#This Row],[Avance 2021]]+Provision_Travaux[[#This Row],[Avance 2022]]+Provision_Travaux[[#This Row],[Avance 2023]]-Provision_Travaux[[#This Row],[Entretien]]+Provision_Travaux[[#This Row],[Avance 2024]]</f>
        <v>101.2</v>
      </c>
    </row>
    <row r="13" spans="2:17" ht="18">
      <c r="B13" s="97">
        <v>450003</v>
      </c>
      <c r="C13" s="97"/>
      <c r="D13" s="97">
        <v>50</v>
      </c>
      <c r="E13" s="121">
        <f>ROUND($E$4/$D$4*Provision_Travaux[[#This Row],[Tantièmes]],2)</f>
        <v>25.3</v>
      </c>
      <c r="F13" s="121">
        <f>ROUND($F$5/$D$5*Provision_Travaux[[#This Row],[Tantièmes]],2)</f>
        <v>25.3</v>
      </c>
      <c r="G13" s="121">
        <f>ROUND($G$6/$D$6*Provision_Travaux[[#This Row],[Tantièmes]],2)</f>
        <v>25.3</v>
      </c>
      <c r="H13" s="121">
        <f>ROUND($H$7/$D$7*Provision_Travaux[[#This Row],[Tantièmes]],2)</f>
        <v>25.3</v>
      </c>
      <c r="I13" s="121">
        <f>ROUND($I$8/$D$8*Provision_Travaux[[#This Row],[Tantièmes]],2)</f>
        <v>25.3</v>
      </c>
      <c r="J13" s="97">
        <v>0</v>
      </c>
      <c r="K13" s="103">
        <f>Provision_Travaux[[#This Row],[Avance 2021]]+Provision_Travaux[[#This Row],[Avance 2022]]+Provision_Travaux[[#This Row],[Avance 2023]]-Provision_Travaux[[#This Row],[Entretien]]+Provision_Travaux[[#This Row],[Avance 2024]]</f>
        <v>101.2</v>
      </c>
    </row>
    <row r="14" spans="2:17" ht="18">
      <c r="B14" s="97">
        <v>450004</v>
      </c>
      <c r="C14" s="97"/>
      <c r="D14" s="97">
        <v>67</v>
      </c>
      <c r="E14" s="121">
        <f>ROUND($E$4/$D$4*Provision_Travaux[[#This Row],[Tantièmes]],2)</f>
        <v>33.909999999999997</v>
      </c>
      <c r="F14" s="121">
        <f>ROUND($F$5/$D$5*Provision_Travaux[[#This Row],[Tantièmes]],2)</f>
        <v>33.909999999999997</v>
      </c>
      <c r="G14" s="121">
        <f>ROUND($G$6/$D$6*Provision_Travaux[[#This Row],[Tantièmes]],2)</f>
        <v>33.909999999999997</v>
      </c>
      <c r="H14" s="121">
        <f>ROUND($H$7/$D$7*Provision_Travaux[[#This Row],[Tantièmes]],2)</f>
        <v>33.909999999999997</v>
      </c>
      <c r="I14" s="121">
        <f>ROUND($I$8/$D$8*Provision_Travaux[[#This Row],[Tantièmes]],2)</f>
        <v>33.909999999999997</v>
      </c>
      <c r="J14" s="97">
        <v>0</v>
      </c>
      <c r="K14" s="103">
        <f>Provision_Travaux[[#This Row],[Avance 2021]]+Provision_Travaux[[#This Row],[Avance 2022]]+Provision_Travaux[[#This Row],[Avance 2023]]-Provision_Travaux[[#This Row],[Entretien]]+Provision_Travaux[[#This Row],[Avance 2024]]</f>
        <v>135.63999999999999</v>
      </c>
    </row>
    <row r="15" spans="2:17" ht="18">
      <c r="B15" s="97">
        <v>450005</v>
      </c>
      <c r="C15" s="97"/>
      <c r="D15" s="97">
        <v>74</v>
      </c>
      <c r="E15" s="121">
        <f>ROUND($E$4/$D$4*Provision_Travaux[[#This Row],[Tantièmes]],2)</f>
        <v>37.450000000000003</v>
      </c>
      <c r="F15" s="121">
        <f>ROUND($F$5/$D$5*Provision_Travaux[[#This Row],[Tantièmes]],2)</f>
        <v>37.450000000000003</v>
      </c>
      <c r="G15" s="121">
        <f>ROUND($G$6/$D$6*Provision_Travaux[[#This Row],[Tantièmes]],2)</f>
        <v>37.450000000000003</v>
      </c>
      <c r="H15" s="121">
        <f>ROUND($H$7/$D$7*Provision_Travaux[[#This Row],[Tantièmes]],2)</f>
        <v>37.450000000000003</v>
      </c>
      <c r="I15" s="121">
        <f>ROUND($I$8/$D$8*Provision_Travaux[[#This Row],[Tantièmes]],2)</f>
        <v>37.450000000000003</v>
      </c>
      <c r="J15" s="97">
        <v>0</v>
      </c>
      <c r="K15" s="103">
        <f>Provision_Travaux[[#This Row],[Avance 2021]]+Provision_Travaux[[#This Row],[Avance 2022]]+Provision_Travaux[[#This Row],[Avance 2023]]-Provision_Travaux[[#This Row],[Entretien]]+Provision_Travaux[[#This Row],[Avance 2024]]</f>
        <v>149.80000000000001</v>
      </c>
    </row>
    <row r="16" spans="2:17" ht="18">
      <c r="B16" s="97">
        <v>450006</v>
      </c>
      <c r="C16" s="97"/>
      <c r="D16" s="97">
        <v>74</v>
      </c>
      <c r="E16" s="121">
        <f>ROUND($E$4/$D$4*Provision_Travaux[[#This Row],[Tantièmes]],2)</f>
        <v>37.450000000000003</v>
      </c>
      <c r="F16" s="121">
        <f>ROUND($F$5/$D$5*Provision_Travaux[[#This Row],[Tantièmes]],2)</f>
        <v>37.450000000000003</v>
      </c>
      <c r="G16" s="121">
        <f>ROUND($G$6/$D$6*Provision_Travaux[[#This Row],[Tantièmes]],2)</f>
        <v>37.450000000000003</v>
      </c>
      <c r="H16" s="121">
        <f>ROUND($H$7/$D$7*Provision_Travaux[[#This Row],[Tantièmes]],2)</f>
        <v>37.450000000000003</v>
      </c>
      <c r="I16" s="121">
        <f>ROUND($I$8/$D$8*Provision_Travaux[[#This Row],[Tantièmes]],2)</f>
        <v>37.450000000000003</v>
      </c>
      <c r="J16" s="97">
        <v>0</v>
      </c>
      <c r="K16" s="103">
        <f>Provision_Travaux[[#This Row],[Avance 2021]]+Provision_Travaux[[#This Row],[Avance 2022]]+Provision_Travaux[[#This Row],[Avance 2023]]-Provision_Travaux[[#This Row],[Entretien]]+Provision_Travaux[[#This Row],[Avance 2024]]</f>
        <v>149.80000000000001</v>
      </c>
      <c r="Q16" s="15"/>
    </row>
    <row r="17" spans="2:11" ht="18">
      <c r="B17" s="97">
        <v>450007</v>
      </c>
      <c r="C17" s="97"/>
      <c r="D17" s="97">
        <v>71</v>
      </c>
      <c r="E17" s="121">
        <f>ROUND($E$4/$D$4*Provision_Travaux[[#This Row],[Tantièmes]],2)</f>
        <v>35.93</v>
      </c>
      <c r="F17" s="121">
        <f>ROUND($F$5/$D$5*Provision_Travaux[[#This Row],[Tantièmes]],2)</f>
        <v>35.93</v>
      </c>
      <c r="G17" s="121">
        <f>ROUND($G$6/$D$6*Provision_Travaux[[#This Row],[Tantièmes]],2)</f>
        <v>35.93</v>
      </c>
      <c r="H17" s="121">
        <f>ROUND($H$7/$D$7*Provision_Travaux[[#This Row],[Tantièmes]],2)</f>
        <v>35.93</v>
      </c>
      <c r="I17" s="121">
        <f>ROUND($I$8/$D$8*Provision_Travaux[[#This Row],[Tantièmes]],2)</f>
        <v>35.93</v>
      </c>
      <c r="J17" s="97">
        <v>0</v>
      </c>
      <c r="K17" s="103">
        <f>Provision_Travaux[[#This Row],[Avance 2021]]+Provision_Travaux[[#This Row],[Avance 2022]]+Provision_Travaux[[#This Row],[Avance 2023]]-Provision_Travaux[[#This Row],[Entretien]]+Provision_Travaux[[#This Row],[Avance 2024]]</f>
        <v>143.72</v>
      </c>
    </row>
    <row r="18" spans="2:11" ht="18">
      <c r="B18" s="97">
        <v>450008</v>
      </c>
      <c r="C18" s="97"/>
      <c r="D18" s="97">
        <v>64</v>
      </c>
      <c r="E18" s="121">
        <f>ROUND($E$4/$D$4*Provision_Travaux[[#This Row],[Tantièmes]],2)</f>
        <v>32.39</v>
      </c>
      <c r="F18" s="121">
        <f>ROUND($F$5/$D$5*Provision_Travaux[[#This Row],[Tantièmes]],2)</f>
        <v>32.39</v>
      </c>
      <c r="G18" s="121">
        <f>ROUND($G$6/$D$6*Provision_Travaux[[#This Row],[Tantièmes]],2)</f>
        <v>32.39</v>
      </c>
      <c r="H18" s="121">
        <f>ROUND($H$7/$D$7*Provision_Travaux[[#This Row],[Tantièmes]],2)</f>
        <v>32.39</v>
      </c>
      <c r="I18" s="121">
        <f>ROUND($I$8/$D$8*Provision_Travaux[[#This Row],[Tantièmes]],2)</f>
        <v>32.39</v>
      </c>
      <c r="J18" s="97">
        <v>0</v>
      </c>
      <c r="K18" s="103">
        <f>Provision_Travaux[[#This Row],[Avance 2021]]+Provision_Travaux[[#This Row],[Avance 2022]]+Provision_Travaux[[#This Row],[Avance 2023]]-Provision_Travaux[[#This Row],[Entretien]]+Provision_Travaux[[#This Row],[Avance 2024]]</f>
        <v>129.56</v>
      </c>
    </row>
    <row r="19" spans="2:11" ht="18">
      <c r="B19" s="97">
        <v>450009</v>
      </c>
      <c r="C19" s="97"/>
      <c r="D19" s="97">
        <v>59</v>
      </c>
      <c r="E19" s="121">
        <f>ROUND($E$4/$D$4*Provision_Travaux[[#This Row],[Tantièmes]],2)</f>
        <v>29.86</v>
      </c>
      <c r="F19" s="121">
        <f>ROUND($F$5/$D$5*Provision_Travaux[[#This Row],[Tantièmes]],2)</f>
        <v>29.86</v>
      </c>
      <c r="G19" s="121">
        <f>ROUND($G$6/$D$6*Provision_Travaux[[#This Row],[Tantièmes]],2)</f>
        <v>29.86</v>
      </c>
      <c r="H19" s="121">
        <f>ROUND($H$7/$D$7*Provision_Travaux[[#This Row],[Tantièmes]],2)</f>
        <v>29.86</v>
      </c>
      <c r="I19" s="121">
        <f>ROUND($I$8/$D$8*Provision_Travaux[[#This Row],[Tantièmes]],2)</f>
        <v>29.86</v>
      </c>
      <c r="J19" s="97">
        <v>0</v>
      </c>
      <c r="K19" s="103">
        <f>Provision_Travaux[[#This Row],[Avance 2021]]+Provision_Travaux[[#This Row],[Avance 2022]]+Provision_Travaux[[#This Row],[Avance 2023]]-Provision_Travaux[[#This Row],[Entretien]]+Provision_Travaux[[#This Row],[Avance 2024]]</f>
        <v>119.44</v>
      </c>
    </row>
    <row r="20" spans="2:11" ht="18">
      <c r="B20" s="97">
        <v>450010</v>
      </c>
      <c r="C20" s="97"/>
      <c r="D20" s="97">
        <v>49</v>
      </c>
      <c r="E20" s="121">
        <f>ROUND($E$4/$D$4*Provision_Travaux[[#This Row],[Tantièmes]],2)</f>
        <v>24.8</v>
      </c>
      <c r="F20" s="121">
        <f>ROUND($F$5/$D$5*Provision_Travaux[[#This Row],[Tantièmes]],2)</f>
        <v>24.8</v>
      </c>
      <c r="G20" s="121">
        <f>ROUND($G$6/$D$6*Provision_Travaux[[#This Row],[Tantièmes]],2)</f>
        <v>24.8</v>
      </c>
      <c r="H20" s="121">
        <f>ROUND($H$7/$D$7*Provision_Travaux[[#This Row],[Tantièmes]],2)</f>
        <v>24.8</v>
      </c>
      <c r="I20" s="121">
        <f>ROUND($I$8/$D$8*Provision_Travaux[[#This Row],[Tantièmes]],2)</f>
        <v>24.8</v>
      </c>
      <c r="J20" s="97">
        <v>0</v>
      </c>
      <c r="K20" s="103">
        <f>Provision_Travaux[[#This Row],[Avance 2021]]+Provision_Travaux[[#This Row],[Avance 2022]]+Provision_Travaux[[#This Row],[Avance 2023]]-Provision_Travaux[[#This Row],[Entretien]]+Provision_Travaux[[#This Row],[Avance 2024]]</f>
        <v>99.2</v>
      </c>
    </row>
    <row r="21" spans="2:11" ht="18">
      <c r="B21" s="97">
        <v>450011</v>
      </c>
      <c r="C21" s="97"/>
      <c r="D21" s="97">
        <v>55</v>
      </c>
      <c r="E21" s="121">
        <f>ROUND($E$4/$D$4*Provision_Travaux[[#This Row],[Tantièmes]],2)</f>
        <v>27.83</v>
      </c>
      <c r="F21" s="121">
        <f>ROUND($F$5/$D$5*Provision_Travaux[[#This Row],[Tantièmes]],2)</f>
        <v>27.83</v>
      </c>
      <c r="G21" s="121">
        <f>ROUND($G$6/$D$6*Provision_Travaux[[#This Row],[Tantièmes]],2)</f>
        <v>27.83</v>
      </c>
      <c r="H21" s="121">
        <f>ROUND($H$7/$D$7*Provision_Travaux[[#This Row],[Tantièmes]],2)</f>
        <v>27.83</v>
      </c>
      <c r="I21" s="121">
        <f>ROUND($I$8/$D$8*Provision_Travaux[[#This Row],[Tantièmes]],2)</f>
        <v>27.83</v>
      </c>
      <c r="J21" s="97">
        <v>0</v>
      </c>
      <c r="K21" s="103">
        <f>Provision_Travaux[[#This Row],[Avance 2021]]+Provision_Travaux[[#This Row],[Avance 2022]]+Provision_Travaux[[#This Row],[Avance 2023]]-Provision_Travaux[[#This Row],[Entretien]]+Provision_Travaux[[#This Row],[Avance 2024]]</f>
        <v>111.32</v>
      </c>
    </row>
    <row r="22" spans="2:11" ht="18">
      <c r="B22" s="97">
        <v>450012</v>
      </c>
      <c r="C22" s="97"/>
      <c r="D22" s="97">
        <v>49</v>
      </c>
      <c r="E22" s="121">
        <f>ROUND($E$4/$D$4*Provision_Travaux[[#This Row],[Tantièmes]],2)</f>
        <v>24.8</v>
      </c>
      <c r="F22" s="121">
        <f>ROUND($F$5/$D$5*Provision_Travaux[[#This Row],[Tantièmes]],2)</f>
        <v>24.8</v>
      </c>
      <c r="G22" s="121">
        <f>ROUND($G$6/$D$6*Provision_Travaux[[#This Row],[Tantièmes]],2)</f>
        <v>24.8</v>
      </c>
      <c r="H22" s="121">
        <f>ROUND($H$7/$D$7*Provision_Travaux[[#This Row],[Tantièmes]],2)</f>
        <v>24.8</v>
      </c>
      <c r="I22" s="121">
        <f>ROUND($I$8/$D$8*Provision_Travaux[[#This Row],[Tantièmes]],2)</f>
        <v>24.8</v>
      </c>
      <c r="J22" s="97">
        <v>0</v>
      </c>
      <c r="K22" s="103">
        <f>Provision_Travaux[[#This Row],[Avance 2021]]+Provision_Travaux[[#This Row],[Avance 2022]]+Provision_Travaux[[#This Row],[Avance 2023]]-Provision_Travaux[[#This Row],[Entretien]]+Provision_Travaux[[#This Row],[Avance 2024]]</f>
        <v>99.2</v>
      </c>
    </row>
    <row r="23" spans="2:11" ht="18">
      <c r="B23" s="97">
        <v>450013</v>
      </c>
      <c r="C23" s="97"/>
      <c r="D23" s="97">
        <v>47</v>
      </c>
      <c r="E23" s="121">
        <f>ROUND($E$4/$D$4*Provision_Travaux[[#This Row],[Tantièmes]],2)</f>
        <v>23.79</v>
      </c>
      <c r="F23" s="121">
        <f>ROUND($F$5/$D$5*Provision_Travaux[[#This Row],[Tantièmes]],2)</f>
        <v>23.79</v>
      </c>
      <c r="G23" s="121">
        <f>ROUND($G$6/$D$6*Provision_Travaux[[#This Row],[Tantièmes]],2)</f>
        <v>23.79</v>
      </c>
      <c r="H23" s="121">
        <f>ROUND($H$7/$D$7*Provision_Travaux[[#This Row],[Tantièmes]],2)</f>
        <v>23.79</v>
      </c>
      <c r="I23" s="121">
        <f>ROUND($I$8/$D$8*Provision_Travaux[[#This Row],[Tantièmes]],2)</f>
        <v>23.79</v>
      </c>
      <c r="J23" s="97">
        <v>0</v>
      </c>
      <c r="K23" s="103">
        <f>Provision_Travaux[[#This Row],[Avance 2021]]+Provision_Travaux[[#This Row],[Avance 2022]]+Provision_Travaux[[#This Row],[Avance 2023]]-Provision_Travaux[[#This Row],[Entretien]]+Provision_Travaux[[#This Row],[Avance 2024]]</f>
        <v>95.16</v>
      </c>
    </row>
    <row r="24" spans="2:11" ht="18">
      <c r="B24" s="97">
        <v>450014</v>
      </c>
      <c r="C24" s="97"/>
      <c r="D24" s="97">
        <v>46</v>
      </c>
      <c r="E24" s="121">
        <f>ROUND($E$4/$D$4*Provision_Travaux[[#This Row],[Tantièmes]],2)</f>
        <v>23.28</v>
      </c>
      <c r="F24" s="121">
        <f>ROUND($F$5/$D$5*Provision_Travaux[[#This Row],[Tantièmes]],2)</f>
        <v>23.28</v>
      </c>
      <c r="G24" s="121">
        <f>ROUND($G$6/$D$6*Provision_Travaux[[#This Row],[Tantièmes]],2)</f>
        <v>23.28</v>
      </c>
      <c r="H24" s="121">
        <f>ROUND($H$7/$D$7*Provision_Travaux[[#This Row],[Tantièmes]],2)</f>
        <v>23.28</v>
      </c>
      <c r="I24" s="121">
        <f>ROUND($I$8/$D$8*Provision_Travaux[[#This Row],[Tantièmes]],2)</f>
        <v>23.28</v>
      </c>
      <c r="J24" s="97">
        <v>0</v>
      </c>
      <c r="K24" s="103">
        <f>Provision_Travaux[[#This Row],[Avance 2021]]+Provision_Travaux[[#This Row],[Avance 2022]]+Provision_Travaux[[#This Row],[Avance 2023]]-Provision_Travaux[[#This Row],[Entretien]]+Provision_Travaux[[#This Row],[Avance 2024]]</f>
        <v>93.12</v>
      </c>
    </row>
    <row r="25" spans="2:11" ht="18">
      <c r="B25" s="97">
        <v>450015</v>
      </c>
      <c r="C25" s="97"/>
      <c r="D25" s="97">
        <v>46</v>
      </c>
      <c r="E25" s="121">
        <f>ROUND($E$4/$D$4*Provision_Travaux[[#This Row],[Tantièmes]],2)</f>
        <v>23.28</v>
      </c>
      <c r="F25" s="121">
        <f>ROUND($F$5/$D$5*Provision_Travaux[[#This Row],[Tantièmes]],2)</f>
        <v>23.28</v>
      </c>
      <c r="G25" s="121">
        <f>ROUND($G$6/$D$6*Provision_Travaux[[#This Row],[Tantièmes]],2)</f>
        <v>23.28</v>
      </c>
      <c r="H25" s="121">
        <f>ROUND($H$7/$D$7*Provision_Travaux[[#This Row],[Tantièmes]],2)</f>
        <v>23.28</v>
      </c>
      <c r="I25" s="121">
        <f>ROUND($I$8/$D$8*Provision_Travaux[[#This Row],[Tantièmes]],2)</f>
        <v>23.28</v>
      </c>
      <c r="J25" s="97">
        <v>0</v>
      </c>
      <c r="K25" s="103">
        <f>Provision_Travaux[[#This Row],[Avance 2021]]+Provision_Travaux[[#This Row],[Avance 2022]]+Provision_Travaux[[#This Row],[Avance 2023]]-Provision_Travaux[[#This Row],[Entretien]]+Provision_Travaux[[#This Row],[Avance 2024]]</f>
        <v>93.12</v>
      </c>
    </row>
    <row r="26" spans="2:11" ht="18">
      <c r="B26" s="97">
        <v>450016</v>
      </c>
      <c r="C26" s="97"/>
      <c r="D26" s="97">
        <v>45</v>
      </c>
      <c r="E26" s="121">
        <f>ROUND($E$4/$D$4*Provision_Travaux[[#This Row],[Tantièmes]],2)</f>
        <v>22.77</v>
      </c>
      <c r="F26" s="121">
        <f>ROUND($F$5/$D$5*Provision_Travaux[[#This Row],[Tantièmes]],2)</f>
        <v>22.77</v>
      </c>
      <c r="G26" s="121">
        <f>ROUND($G$6/$D$6*Provision_Travaux[[#This Row],[Tantièmes]],2)</f>
        <v>22.77</v>
      </c>
      <c r="H26" s="121">
        <f>ROUND($H$7/$D$7*Provision_Travaux[[#This Row],[Tantièmes]],2)</f>
        <v>22.77</v>
      </c>
      <c r="I26" s="121">
        <f>ROUND($I$8/$D$8*Provision_Travaux[[#This Row],[Tantièmes]],2)</f>
        <v>22.77</v>
      </c>
      <c r="J26" s="97">
        <v>0</v>
      </c>
      <c r="K26" s="103">
        <f>Provision_Travaux[[#This Row],[Avance 2021]]+Provision_Travaux[[#This Row],[Avance 2022]]+Provision_Travaux[[#This Row],[Avance 2023]]-Provision_Travaux[[#This Row],[Entretien]]+Provision_Travaux[[#This Row],[Avance 2024]]</f>
        <v>91.08</v>
      </c>
    </row>
    <row r="27" spans="2:11" ht="18">
      <c r="B27" s="97">
        <v>450017</v>
      </c>
      <c r="C27" s="97"/>
      <c r="D27" s="97">
        <v>47</v>
      </c>
      <c r="E27" s="121">
        <f>ROUND($E$4/$D$4*Provision_Travaux[[#This Row],[Tantièmes]],2)</f>
        <v>23.79</v>
      </c>
      <c r="F27" s="121">
        <f>ROUND($F$5/$D$5*Provision_Travaux[[#This Row],[Tantièmes]],2)</f>
        <v>23.79</v>
      </c>
      <c r="G27" s="121">
        <f>ROUND($G$6/$D$6*Provision_Travaux[[#This Row],[Tantièmes]],2)</f>
        <v>23.79</v>
      </c>
      <c r="H27" s="121">
        <f>ROUND($H$7/$D$7*Provision_Travaux[[#This Row],[Tantièmes]],2)</f>
        <v>23.79</v>
      </c>
      <c r="I27" s="121">
        <f>ROUND($I$8/$D$8*Provision_Travaux[[#This Row],[Tantièmes]],2)</f>
        <v>23.79</v>
      </c>
      <c r="J27" s="97">
        <v>0</v>
      </c>
      <c r="K27" s="103">
        <f>Provision_Travaux[[#This Row],[Avance 2021]]+Provision_Travaux[[#This Row],[Avance 2022]]+Provision_Travaux[[#This Row],[Avance 2023]]-Provision_Travaux[[#This Row],[Entretien]]+Provision_Travaux[[#This Row],[Avance 2024]]</f>
        <v>95.16</v>
      </c>
    </row>
    <row r="28" spans="2:11" ht="18">
      <c r="B28" s="97">
        <v>450018</v>
      </c>
      <c r="C28" s="97"/>
      <c r="D28" s="97">
        <v>46</v>
      </c>
      <c r="E28" s="121">
        <f>ROUND($E$4/$D$4*Provision_Travaux[[#This Row],[Tantièmes]],2)</f>
        <v>23.28</v>
      </c>
      <c r="F28" s="121">
        <f>ROUND($F$5/$D$5*Provision_Travaux[[#This Row],[Tantièmes]],2)</f>
        <v>23.28</v>
      </c>
      <c r="G28" s="121">
        <f>ROUND($G$6/$D$6*Provision_Travaux[[#This Row],[Tantièmes]],2)</f>
        <v>23.28</v>
      </c>
      <c r="H28" s="121">
        <f>ROUND($H$7/$D$7*Provision_Travaux[[#This Row],[Tantièmes]],2)</f>
        <v>23.28</v>
      </c>
      <c r="I28" s="121">
        <f>ROUND($I$8/$D$8*Provision_Travaux[[#This Row],[Tantièmes]],2)</f>
        <v>23.28</v>
      </c>
      <c r="J28" s="97">
        <v>0</v>
      </c>
      <c r="K28" s="103">
        <f>Provision_Travaux[[#This Row],[Avance 2021]]+Provision_Travaux[[#This Row],[Avance 2022]]+Provision_Travaux[[#This Row],[Avance 2023]]-Provision_Travaux[[#This Row],[Entretien]]+Provision_Travaux[[#This Row],[Avance 2024]]</f>
        <v>93.12</v>
      </c>
    </row>
    <row r="29" spans="2:11" ht="21" customHeight="1">
      <c r="B29" s="97"/>
      <c r="C29" s="97"/>
      <c r="D29" s="97"/>
      <c r="E29" s="103">
        <f>SUBTOTAL(109,Provision_Travaux[Avance 2021])</f>
        <v>500.01</v>
      </c>
      <c r="F29" s="103">
        <f>SUBTOTAL(109,Provision_Travaux[Avance 2022])</f>
        <v>500.01</v>
      </c>
      <c r="G29" s="103">
        <f>SUBTOTAL(109,Provision_Travaux[Avance 2023])</f>
        <v>500.01</v>
      </c>
      <c r="H29" s="103">
        <f>SUBTOTAL(109,Provision_Travaux[Avance 2024])</f>
        <v>500.01</v>
      </c>
      <c r="I29" s="103">
        <f>SUBTOTAL(109,Provision_Travaux[Avance 2025])</f>
        <v>500.01</v>
      </c>
      <c r="J29" s="103">
        <f>SUBTOTAL(109,Provision_Travaux[Entretien])</f>
        <v>0</v>
      </c>
      <c r="K29" s="103">
        <f>SUBTOTAL(109,Provision_Travaux[SOLDE])</f>
        <v>2024.8400000000001</v>
      </c>
    </row>
  </sheetData>
  <phoneticPr fontId="3" type="noConversion"/>
  <conditionalFormatting sqref="Q16">
    <cfRule type="cellIs" dxfId="69" priority="1" stopIfTrue="1" operator="notEqual">
      <formula>$F$9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6</vt:i4>
      </vt:variant>
    </vt:vector>
  </HeadingPairs>
  <TitlesOfParts>
    <vt:vector size="18" baseType="lpstr">
      <vt:lpstr>Données générales</vt:lpstr>
      <vt:lpstr>Nomenclature des comptes</vt:lpstr>
      <vt:lpstr>Clé de répartition</vt:lpstr>
      <vt:lpstr>Journal</vt:lpstr>
      <vt:lpstr>Grand Livre</vt:lpstr>
      <vt:lpstr>Balance des comptes</vt:lpstr>
      <vt:lpstr>Balance des comptes copro</vt:lpstr>
      <vt:lpstr>Analytique</vt:lpstr>
      <vt:lpstr>ENGIE SAVELYS</vt:lpstr>
      <vt:lpstr>Répartitions charges</vt:lpstr>
      <vt:lpstr>balance compte travaux</vt:lpstr>
      <vt:lpstr>Provision travaux FUTURS</vt:lpstr>
      <vt:lpstr>ENGIE_SAVELYS</vt:lpstr>
      <vt:lpstr>Analytique!Impression_des_titres</vt:lpstr>
      <vt:lpstr>'balance compte travaux'!Impression_des_titres</vt:lpstr>
      <vt:lpstr>'Balance des comptes'!Impression_des_titres</vt:lpstr>
      <vt:lpstr>'Balance des comptes copro'!Impression_des_titres</vt:lpstr>
      <vt:lpstr>'Grand Livre'!Impression_des_titres</vt:lpstr>
    </vt:vector>
  </TitlesOfParts>
  <Company>ANCC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 Jean-François</dc:creator>
  <cp:lastModifiedBy>Gérard Berthaud</cp:lastModifiedBy>
  <cp:lastPrinted>2022-12-05T21:05:52Z</cp:lastPrinted>
  <dcterms:created xsi:type="dcterms:W3CDTF">2005-04-15T12:35:21Z</dcterms:created>
  <dcterms:modified xsi:type="dcterms:W3CDTF">2025-02-19T21:11:39Z</dcterms:modified>
</cp:coreProperties>
</file>