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10860"/>
  </bookViews>
  <sheets>
    <sheet name="Semaine 1-2" sheetId="2" r:id="rId1"/>
    <sheet name="Feuil1" sheetId="3" r:id="rId2"/>
  </sheets>
  <definedNames>
    <definedName name="coef">'Semaine 1-2'!$Q$16:$Q$18</definedName>
    <definedName name="Coéf.">'Semaine 1-2'!$J$15:$J$21</definedName>
    <definedName name="coef2">'Semaine 1-2'!$Q$16:$Q$18</definedName>
    <definedName name="Heures_de_travail_hebdomadaires">#REF!</definedName>
    <definedName name="HeuresNormales">#REF!</definedName>
    <definedName name="Total_des_heures_de_travail">#REF!</definedName>
    <definedName name="_xlnm.Print_Area" localSheetId="0">'Semaine 1-2'!$A$1:$L$46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5" i="2" l="1"/>
  <c r="J26" i="2"/>
  <c r="M26" i="2"/>
  <c r="M25" i="2"/>
  <c r="M45" i="2"/>
  <c r="J25" i="2"/>
  <c r="D39" i="2"/>
  <c r="H39" i="2" s="1"/>
  <c r="D41" i="2"/>
  <c r="L40" i="2"/>
  <c r="G40" i="2"/>
  <c r="D40" i="2"/>
  <c r="H40" i="2" s="1"/>
  <c r="L39" i="2"/>
  <c r="L38" i="2"/>
  <c r="G38" i="2"/>
  <c r="D38" i="2"/>
  <c r="L37" i="2"/>
  <c r="G37" i="2"/>
  <c r="D37" i="2"/>
  <c r="L36" i="2"/>
  <c r="G36" i="2"/>
  <c r="D36" i="2"/>
  <c r="L35" i="2"/>
  <c r="G35" i="2"/>
  <c r="D35" i="2"/>
  <c r="L34" i="2"/>
  <c r="G34" i="2"/>
  <c r="D34" i="2"/>
  <c r="L16" i="2"/>
  <c r="L17" i="2"/>
  <c r="L18" i="2"/>
  <c r="L19" i="2"/>
  <c r="L20" i="2"/>
  <c r="L21" i="2"/>
  <c r="L15" i="2"/>
  <c r="H36" i="2" l="1"/>
  <c r="H38" i="2"/>
  <c r="H34" i="2"/>
  <c r="H35" i="2"/>
  <c r="G41" i="2"/>
  <c r="H41" i="2" s="1"/>
  <c r="J44" i="2" s="1"/>
  <c r="M44" i="2" s="1"/>
  <c r="H37" i="2"/>
  <c r="L41" i="2"/>
  <c r="L22" i="2"/>
  <c r="D22" i="2" l="1"/>
  <c r="D16" i="2"/>
  <c r="D17" i="2"/>
  <c r="D18" i="2"/>
  <c r="D19" i="2"/>
  <c r="H19" i="2" s="1"/>
  <c r="D20" i="2"/>
  <c r="D21" i="2"/>
  <c r="H21" i="2" s="1"/>
  <c r="D15" i="2"/>
  <c r="G16" i="2"/>
  <c r="G17" i="2"/>
  <c r="G18" i="2"/>
  <c r="G19" i="2"/>
  <c r="G20" i="2"/>
  <c r="G21" i="2"/>
  <c r="G15" i="2"/>
  <c r="H15" i="2" s="1"/>
  <c r="H17" i="2" l="1"/>
  <c r="H18" i="2"/>
  <c r="H20" i="2"/>
  <c r="G22" i="2"/>
  <c r="H22" i="2" s="1"/>
  <c r="J30" i="2" s="1"/>
  <c r="H16" i="2"/>
</calcChain>
</file>

<file path=xl/sharedStrings.xml><?xml version="1.0" encoding="utf-8"?>
<sst xmlns="http://schemas.openxmlformats.org/spreadsheetml/2006/main" count="69" uniqueCount="37">
  <si>
    <t xml:space="preserve">                                 </t>
  </si>
  <si>
    <t>HORAIRES VARIABLES</t>
  </si>
  <si>
    <t>Fiche Individuelle de Pointage</t>
  </si>
  <si>
    <t>HORAIRES DE PRESENCE</t>
  </si>
  <si>
    <t>Jour</t>
  </si>
  <si>
    <t>Matin</t>
  </si>
  <si>
    <t>Après-Midi</t>
  </si>
  <si>
    <t>TOTAL</t>
  </si>
  <si>
    <t>Heures sup. majorées</t>
  </si>
  <si>
    <t xml:space="preserve">Coéf.  </t>
  </si>
  <si>
    <t>LUNDI</t>
  </si>
  <si>
    <t>MARDI</t>
  </si>
  <si>
    <t>MERCREDI</t>
  </si>
  <si>
    <t>JEUDI</t>
  </si>
  <si>
    <t>VENDREDI</t>
  </si>
  <si>
    <t>SAMEDI</t>
  </si>
  <si>
    <t>DIMANCHE</t>
  </si>
  <si>
    <t>HEURES SUPPLEMENTAIRES A PAYER :</t>
  </si>
  <si>
    <t>HEURES SUPPLEMENTAIRES A REPORTER :</t>
  </si>
  <si>
    <t>SEMAINE N° :</t>
  </si>
  <si>
    <r>
      <t>Prénom</t>
    </r>
    <r>
      <rPr>
        <sz val="8"/>
        <color theme="1"/>
        <rFont val="Comic Sans MS"/>
        <family val="4"/>
      </rPr>
      <t xml:space="preserve"> : </t>
    </r>
  </si>
  <si>
    <r>
      <t>NOM</t>
    </r>
    <r>
      <rPr>
        <b/>
        <sz val="8"/>
        <color theme="1"/>
        <rFont val="Comic Sans MS"/>
        <family val="4"/>
      </rPr>
      <t xml:space="preserve"> :</t>
    </r>
    <r>
      <rPr>
        <sz val="8"/>
        <color theme="1"/>
        <rFont val="Comic Sans MS"/>
        <family val="4"/>
      </rPr>
      <t/>
    </r>
  </si>
  <si>
    <t>DUREE HEBDOMADAIRE DE SERVICE :</t>
  </si>
  <si>
    <t>Report des heures supplémentaire</t>
  </si>
  <si>
    <t xml:space="preserve">   ANNEE : </t>
  </si>
  <si>
    <t>midi</t>
  </si>
  <si>
    <t>Soir</t>
  </si>
  <si>
    <t>Total matin</t>
  </si>
  <si>
    <t>Total Am</t>
  </si>
  <si>
    <t>Heures supp semaine</t>
  </si>
  <si>
    <t>Heures à repporté</t>
  </si>
  <si>
    <t>heures supl 19h-22h</t>
  </si>
  <si>
    <t>heures supl 22h-07h</t>
  </si>
  <si>
    <t>dimanche et férié</t>
  </si>
  <si>
    <t>motif</t>
  </si>
  <si>
    <t>Cette case doit être égale L22+K26</t>
  </si>
  <si>
    <t>Cette case doit être égale à la différence : G11 ( heure a faire dans la semaine) et H22 (heure réélement éffectué) du coup elle peut être positif ou 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</si>
</sst>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h:mm;@"/>
    <numFmt numFmtId="165" formatCode="[h]:mm"/>
    <numFmt numFmtId="166" formatCode="[hh]:mm;\-0.00"/>
    <numFmt numFmtId="167" formatCode="\-[hh]:mm;;"/>
  </numFmts>
  <fonts count="24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sz val="8"/>
      <color theme="1"/>
      <name val="Comic Sans MS"/>
      <family val="4"/>
    </font>
    <font>
      <sz val="8"/>
      <color theme="1"/>
      <name val="Comic Sans MS"/>
      <family val="4"/>
    </font>
    <font>
      <b/>
      <i/>
      <u/>
      <sz val="10"/>
      <color theme="1"/>
      <name val="Tahoma"/>
      <family val="2"/>
    </font>
    <font>
      <b/>
      <i/>
      <sz val="10"/>
      <color theme="1"/>
      <name val="Tahoma"/>
      <family val="2"/>
    </font>
    <font>
      <sz val="8"/>
      <color theme="1"/>
      <name val="Tahoma"/>
      <family val="2"/>
    </font>
    <font>
      <b/>
      <i/>
      <sz val="8"/>
      <color theme="1"/>
      <name val="Times New Roman"/>
      <family val="1"/>
    </font>
    <font>
      <b/>
      <i/>
      <u/>
      <sz val="8"/>
      <color theme="1"/>
      <name val="Tahoma"/>
      <family val="2"/>
    </font>
    <font>
      <b/>
      <i/>
      <sz val="8"/>
      <color theme="1"/>
      <name val="Tahoma"/>
      <family val="2"/>
    </font>
    <font>
      <sz val="10"/>
      <color theme="1"/>
      <name val="Arial"/>
      <family val="2"/>
      <scheme val="minor"/>
    </font>
    <font>
      <sz val="7"/>
      <color theme="1"/>
      <name val="Tahoma"/>
      <family val="2"/>
    </font>
    <font>
      <sz val="7"/>
      <color theme="1"/>
      <name val="Comic Sans MS"/>
      <family val="4"/>
    </font>
    <font>
      <sz val="11"/>
      <color theme="1"/>
      <name val="Arial"/>
      <family val="2"/>
      <scheme val="minor"/>
    </font>
    <font>
      <sz val="10"/>
      <color theme="6"/>
      <name val="Arial"/>
      <family val="2"/>
      <scheme val="minor"/>
    </font>
    <font>
      <b/>
      <sz val="6"/>
      <color theme="1"/>
      <name val="Comic Sans MS"/>
      <family val="4"/>
    </font>
    <font>
      <sz val="9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6"/>
      <name val="Arial"/>
      <family val="2"/>
      <scheme val="minor"/>
    </font>
    <font>
      <sz val="11"/>
      <color rgb="FFFF000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lightGray">
        <bgColor rgb="FFCCCCCC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BFB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13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center" vertical="center" wrapText="1"/>
    </xf>
    <xf numFmtId="0" fontId="14" fillId="0" borderId="0" xfId="0" applyFont="1"/>
    <xf numFmtId="0" fontId="0" fillId="4" borderId="0" xfId="0" applyFill="1" applyAlignment="1">
      <alignment horizontal="center"/>
    </xf>
    <xf numFmtId="0" fontId="0" fillId="5" borderId="12" xfId="0" applyFill="1" applyBorder="1"/>
    <xf numFmtId="20" fontId="7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0" fillId="6" borderId="0" xfId="0" applyFill="1" applyAlignment="1">
      <alignment horizontal="center"/>
    </xf>
    <xf numFmtId="164" fontId="10" fillId="0" borderId="5" xfId="0" applyNumberFormat="1" applyFont="1" applyBorder="1" applyAlignment="1">
      <alignment horizontal="center" vertical="center" wrapText="1"/>
    </xf>
    <xf numFmtId="164" fontId="7" fillId="7" borderId="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5" fontId="18" fillId="7" borderId="1" xfId="1" applyNumberFormat="1" applyFont="1" applyFill="1" applyBorder="1" applyAlignment="1">
      <alignment horizontal="center" vertical="center"/>
    </xf>
    <xf numFmtId="0" fontId="0" fillId="0" borderId="15" xfId="0" applyBorder="1"/>
    <xf numFmtId="165" fontId="0" fillId="0" borderId="2" xfId="0" applyNumberFormat="1" applyBorder="1" applyAlignment="1">
      <alignment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10" fontId="0" fillId="0" borderId="0" xfId="0" applyNumberFormat="1"/>
    <xf numFmtId="0" fontId="19" fillId="2" borderId="2" xfId="0" applyFont="1" applyFill="1" applyBorder="1" applyAlignment="1">
      <alignment horizontal="center" vertical="center" wrapText="1"/>
    </xf>
    <xf numFmtId="9" fontId="16" fillId="0" borderId="5" xfId="0" applyNumberFormat="1" applyFont="1" applyBorder="1" applyAlignment="1">
      <alignment horizontal="center" vertical="center" wrapText="1"/>
    </xf>
    <xf numFmtId="165" fontId="21" fillId="7" borderId="1" xfId="0" applyNumberFormat="1" applyFont="1" applyFill="1" applyBorder="1" applyAlignment="1">
      <alignment vertical="center" wrapText="1"/>
    </xf>
    <xf numFmtId="0" fontId="16" fillId="0" borderId="2" xfId="0" applyFont="1" applyBorder="1" applyAlignment="1">
      <alignment horizontal="right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 wrapText="1"/>
    </xf>
    <xf numFmtId="0" fontId="0" fillId="8" borderId="1" xfId="0" applyFill="1" applyBorder="1" applyAlignment="1">
      <alignment vertical="center" wrapText="1"/>
    </xf>
    <xf numFmtId="0" fontId="0" fillId="8" borderId="2" xfId="0" applyFill="1" applyBorder="1" applyAlignment="1">
      <alignment vertical="center" wrapText="1"/>
    </xf>
    <xf numFmtId="165" fontId="22" fillId="5" borderId="1" xfId="0" applyNumberFormat="1" applyFont="1" applyFill="1" applyBorder="1" applyAlignment="1">
      <alignment vertical="center"/>
    </xf>
    <xf numFmtId="10" fontId="21" fillId="0" borderId="5" xfId="0" applyNumberFormat="1" applyFont="1" applyBorder="1" applyAlignment="1">
      <alignment horizontal="center" vertical="center" wrapText="1"/>
    </xf>
    <xf numFmtId="165" fontId="20" fillId="5" borderId="1" xfId="0" applyNumberFormat="1" applyFont="1" applyFill="1" applyBorder="1"/>
    <xf numFmtId="167" fontId="23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6" fontId="0" fillId="5" borderId="13" xfId="0" applyNumberFormat="1" applyFill="1" applyBorder="1" applyAlignment="1">
      <alignment horizontal="center"/>
    </xf>
    <xf numFmtId="166" fontId="0" fillId="5" borderId="16" xfId="0" applyNumberFormat="1" applyFill="1" applyBorder="1" applyAlignment="1">
      <alignment horizontal="center"/>
    </xf>
    <xf numFmtId="166" fontId="0" fillId="5" borderId="14" xfId="0" applyNumberFormat="1" applyFill="1" applyBorder="1" applyAlignment="1">
      <alignment horizontal="center"/>
    </xf>
    <xf numFmtId="0" fontId="13" fillId="3" borderId="9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vertical="center" wrapText="1"/>
    </xf>
    <xf numFmtId="0" fontId="13" fillId="3" borderId="11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vertical="center" wrapText="1"/>
    </xf>
    <xf numFmtId="0" fontId="13" fillId="3" borderId="0" xfId="0" applyFont="1" applyFill="1" applyAlignment="1">
      <alignment vertical="center" wrapText="1"/>
    </xf>
    <xf numFmtId="0" fontId="13" fillId="3" borderId="5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166" fontId="10" fillId="3" borderId="17" xfId="0" applyNumberFormat="1" applyFont="1" applyFill="1" applyBorder="1" applyAlignment="1">
      <alignment horizontal="center" vertical="center" wrapText="1"/>
    </xf>
    <xf numFmtId="166" fontId="10" fillId="3" borderId="18" xfId="0" applyNumberFormat="1" applyFont="1" applyFill="1" applyBorder="1" applyAlignment="1">
      <alignment horizontal="center" vertical="center" wrapText="1"/>
    </xf>
    <xf numFmtId="166" fontId="10" fillId="3" borderId="2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164" fontId="10" fillId="3" borderId="17" xfId="0" applyNumberFormat="1" applyFont="1" applyFill="1" applyBorder="1" applyAlignment="1">
      <alignment horizontal="center" vertical="center" wrapText="1"/>
    </xf>
    <xf numFmtId="164" fontId="10" fillId="3" borderId="18" xfId="0" applyNumberFormat="1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65" fontId="0" fillId="5" borderId="13" xfId="0" applyNumberFormat="1" applyFill="1" applyBorder="1" applyAlignment="1">
      <alignment horizontal="center"/>
    </xf>
    <xf numFmtId="165" fontId="0" fillId="5" borderId="16" xfId="0" applyNumberFormat="1" applyFill="1" applyBorder="1" applyAlignment="1">
      <alignment horizontal="center"/>
    </xf>
    <xf numFmtId="165" fontId="0" fillId="5" borderId="14" xfId="0" applyNumberFormat="1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2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2">
    <dxf>
      <font>
        <b val="0"/>
        <i val="0"/>
        <strike val="0"/>
        <color theme="0"/>
      </font>
      <fill>
        <patternFill patternType="solid">
          <fgColor theme="6"/>
          <bgColor theme="6"/>
        </patternFill>
      </fill>
      <border>
        <left style="thick">
          <color theme="6"/>
        </left>
        <right style="thick">
          <color theme="6"/>
        </right>
        <top style="thick">
          <color theme="6"/>
        </top>
        <bottom style="thick">
          <color theme="6"/>
        </bottom>
        <vertical/>
        <horizontal/>
      </border>
    </dxf>
    <dxf>
      <fill>
        <patternFill>
          <bgColor theme="4"/>
        </patternFill>
      </fill>
      <border>
        <left style="thick">
          <color theme="6"/>
        </left>
        <right style="thick">
          <color theme="6"/>
        </right>
        <top style="thick">
          <color theme="6"/>
        </top>
        <bottom style="thick">
          <color theme="6"/>
        </bottom>
        <vertical style="thick">
          <color theme="6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eau d’entreprise" pivot="0" count="2">
      <tableStyleElement type="wholeTable" dxfId="1"/>
      <tableStyleElement type="headerRow" dxfId="0"/>
    </tableStyle>
  </tableStyles>
  <colors>
    <mruColors>
      <color rgb="FFBBFBF5"/>
      <color rgb="FFECFEFC"/>
      <color rgb="FF0070C0"/>
      <color rgb="FFFCE6BA"/>
      <color rgb="FFF0FEFD"/>
      <color rgb="FFE3FBFD"/>
      <color rgb="FF9FD6FF"/>
      <color rgb="FF1D9EFF"/>
      <color rgb="FF81C9FF"/>
      <color rgb="FFDFFD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39687</xdr:colOff>
      <xdr:row>23</xdr:row>
      <xdr:rowOff>134938</xdr:rowOff>
    </xdr:from>
    <xdr:to>
      <xdr:col>12</xdr:col>
      <xdr:colOff>746884</xdr:colOff>
      <xdr:row>25</xdr:row>
      <xdr:rowOff>72798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6125" y="4960938"/>
          <a:ext cx="707197" cy="310923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12</xdr:col>
      <xdr:colOff>111125</xdr:colOff>
      <xdr:row>25</xdr:row>
      <xdr:rowOff>55563</xdr:rowOff>
    </xdr:from>
    <xdr:to>
      <xdr:col>12</xdr:col>
      <xdr:colOff>762000</xdr:colOff>
      <xdr:row>28</xdr:row>
      <xdr:rowOff>5147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0253517">
          <a:off x="5897563" y="5254626"/>
          <a:ext cx="650875" cy="5925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usiness Templates Theme">
  <a:themeElements>
    <a:clrScheme name="Custom 41">
      <a:dk1>
        <a:sysClr val="windowText" lastClr="000000"/>
      </a:dk1>
      <a:lt1>
        <a:sysClr val="window" lastClr="FFFFFF"/>
      </a:lt1>
      <a:dk2>
        <a:srgbClr val="F2E7DE"/>
      </a:dk2>
      <a:lt2>
        <a:srgbClr val="E7E6E6"/>
      </a:lt2>
      <a:accent1>
        <a:srgbClr val="ECFEFC"/>
      </a:accent1>
      <a:accent2>
        <a:srgbClr val="FDEBB9"/>
      </a:accent2>
      <a:accent3>
        <a:srgbClr val="0070C0"/>
      </a:accent3>
      <a:accent4>
        <a:srgbClr val="9E17F1"/>
      </a:accent4>
      <a:accent5>
        <a:srgbClr val="00B050"/>
      </a:accent5>
      <a:accent6>
        <a:srgbClr val="EE880C"/>
      </a:accent6>
      <a:hlink>
        <a:srgbClr val="0096D2"/>
      </a:hlink>
      <a:folHlink>
        <a:srgbClr val="00578B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45"/>
  <sheetViews>
    <sheetView tabSelected="1" topLeftCell="E8" zoomScale="120" zoomScaleNormal="120" workbookViewId="0">
      <selection activeCell="Q28" sqref="Q28"/>
    </sheetView>
  </sheetViews>
  <sheetFormatPr baseColWidth="10" defaultColWidth="11" defaultRowHeight="14.25" x14ac:dyDescent="0.2"/>
  <cols>
    <col min="1" max="1" width="7.75" customWidth="1"/>
    <col min="2" max="2" width="4.75" customWidth="1"/>
    <col min="3" max="3" width="5.25" customWidth="1"/>
    <col min="4" max="4" width="4.75" customWidth="1"/>
    <col min="5" max="5" width="4.875" customWidth="1"/>
    <col min="6" max="6" width="4.625" customWidth="1"/>
    <col min="7" max="7" width="4.5" customWidth="1"/>
    <col min="8" max="8" width="6.125" customWidth="1"/>
    <col min="9" max="10" width="4.625" customWidth="1"/>
    <col min="11" max="11" width="18" customWidth="1"/>
    <col min="12" max="12" width="6.125" customWidth="1"/>
    <col min="13" max="13" width="11" style="44"/>
  </cols>
  <sheetData>
    <row r="2" spans="1:17" ht="19.5" x14ac:dyDescent="0.2">
      <c r="A2" s="76"/>
      <c r="B2" s="76"/>
      <c r="C2" s="76"/>
      <c r="D2" s="76"/>
      <c r="E2" s="76"/>
      <c r="I2" s="74" t="s">
        <v>24</v>
      </c>
      <c r="J2" s="75"/>
      <c r="K2" s="27"/>
      <c r="L2" s="16"/>
    </row>
    <row r="3" spans="1:17" ht="19.5" x14ac:dyDescent="0.2">
      <c r="A3" s="76"/>
      <c r="B3" s="76"/>
      <c r="C3" s="76"/>
      <c r="D3" s="76"/>
      <c r="E3" s="76"/>
      <c r="I3" s="1" t="s">
        <v>0</v>
      </c>
    </row>
    <row r="4" spans="1:17" ht="18" x14ac:dyDescent="0.2">
      <c r="A4" s="74" t="s">
        <v>1</v>
      </c>
      <c r="B4" s="74"/>
      <c r="C4" s="74"/>
      <c r="D4" s="74"/>
      <c r="E4" s="74"/>
      <c r="F4" s="74"/>
      <c r="G4" s="74"/>
      <c r="H4" s="74"/>
      <c r="I4" s="74"/>
      <c r="J4" s="74"/>
      <c r="K4" s="26"/>
    </row>
    <row r="5" spans="1:17" ht="18" x14ac:dyDescent="0.2">
      <c r="A5" s="74" t="s">
        <v>2</v>
      </c>
      <c r="B5" s="74"/>
      <c r="C5" s="74"/>
      <c r="D5" s="74"/>
      <c r="E5" s="74"/>
      <c r="F5" s="74"/>
      <c r="G5" s="74"/>
      <c r="H5" s="74"/>
      <c r="I5" s="74"/>
      <c r="J5" s="74"/>
      <c r="K5" s="26"/>
    </row>
    <row r="6" spans="1:17" ht="16.5" x14ac:dyDescent="0.2">
      <c r="A6" s="2" t="s">
        <v>21</v>
      </c>
      <c r="B6" s="2"/>
      <c r="C6" s="71"/>
      <c r="D6" s="72"/>
      <c r="E6" s="72"/>
      <c r="F6" s="73"/>
      <c r="G6" s="21"/>
    </row>
    <row r="7" spans="1:17" ht="15" x14ac:dyDescent="0.2">
      <c r="A7" s="3" t="s">
        <v>20</v>
      </c>
      <c r="B7" s="3"/>
      <c r="C7" s="71"/>
      <c r="D7" s="72"/>
      <c r="E7" s="72"/>
      <c r="F7" s="73"/>
      <c r="G7" s="21"/>
    </row>
    <row r="8" spans="1:17" x14ac:dyDescent="0.2">
      <c r="A8" s="4"/>
      <c r="B8" s="4"/>
    </row>
    <row r="9" spans="1:17" ht="15" x14ac:dyDescent="0.25">
      <c r="A9" s="5" t="s">
        <v>19</v>
      </c>
      <c r="B9" s="5"/>
      <c r="C9" s="71"/>
      <c r="D9" s="72"/>
      <c r="E9" s="72"/>
      <c r="F9" s="73"/>
      <c r="G9" s="21"/>
      <c r="H9" s="46" t="s">
        <v>23</v>
      </c>
      <c r="I9" s="46"/>
      <c r="J9" s="46"/>
      <c r="K9" s="46"/>
      <c r="L9" s="46"/>
    </row>
    <row r="10" spans="1:17" ht="15" thickBot="1" x14ac:dyDescent="0.25">
      <c r="A10" s="6"/>
      <c r="B10" s="6"/>
    </row>
    <row r="11" spans="1:17" ht="14.25" customHeight="1" thickBot="1" x14ac:dyDescent="0.25">
      <c r="A11" s="77" t="s">
        <v>22</v>
      </c>
      <c r="B11" s="77"/>
      <c r="C11" s="77"/>
      <c r="D11" s="77"/>
      <c r="E11" s="77"/>
      <c r="F11" s="77"/>
      <c r="G11" s="41">
        <v>1.5833333333333333</v>
      </c>
      <c r="I11" s="14"/>
      <c r="J11" s="80">
        <v>0.42708333333333331</v>
      </c>
      <c r="K11" s="81"/>
      <c r="L11" s="82"/>
    </row>
    <row r="12" spans="1:17" x14ac:dyDescent="0.2">
      <c r="A12" s="6"/>
      <c r="B12" s="6"/>
    </row>
    <row r="13" spans="1:17" ht="15" thickBot="1" x14ac:dyDescent="0.25">
      <c r="C13" s="65" t="s">
        <v>3</v>
      </c>
      <c r="D13" s="65"/>
      <c r="E13" s="65"/>
      <c r="F13" s="65"/>
      <c r="G13" s="65"/>
      <c r="H13" s="65"/>
      <c r="I13" s="65"/>
    </row>
    <row r="14" spans="1:17" ht="33.75" thickBot="1" x14ac:dyDescent="0.25">
      <c r="A14" s="7" t="s">
        <v>4</v>
      </c>
      <c r="B14" s="8" t="s">
        <v>5</v>
      </c>
      <c r="C14" s="8" t="s">
        <v>25</v>
      </c>
      <c r="D14" s="8" t="s">
        <v>27</v>
      </c>
      <c r="E14" s="8" t="s">
        <v>6</v>
      </c>
      <c r="F14" s="8" t="s">
        <v>26</v>
      </c>
      <c r="G14" s="8" t="s">
        <v>28</v>
      </c>
      <c r="H14" s="9" t="s">
        <v>7</v>
      </c>
      <c r="I14" s="33" t="s">
        <v>8</v>
      </c>
      <c r="J14" s="8" t="s">
        <v>9</v>
      </c>
      <c r="K14" s="8" t="s">
        <v>34</v>
      </c>
      <c r="L14" s="8" t="s">
        <v>7</v>
      </c>
    </row>
    <row r="15" spans="1:17" ht="17.25" customHeight="1" x14ac:dyDescent="0.2">
      <c r="A15" s="19" t="s">
        <v>10</v>
      </c>
      <c r="B15" s="22">
        <v>0.34027777777777773</v>
      </c>
      <c r="C15" s="18">
        <v>0.51388888888888895</v>
      </c>
      <c r="D15" s="23">
        <f>C15-B15</f>
        <v>0.17361111111111122</v>
      </c>
      <c r="E15" s="17">
        <v>0.5625</v>
      </c>
      <c r="F15" s="17">
        <v>0.72916666666666663</v>
      </c>
      <c r="G15" s="18">
        <f>F15-E15</f>
        <v>0.16666666666666663</v>
      </c>
      <c r="H15" s="23">
        <f>D15+G15</f>
        <v>0.34027777777777785</v>
      </c>
      <c r="I15" s="18">
        <v>8.3333333333333329E-2</v>
      </c>
      <c r="J15" s="34">
        <v>1.25</v>
      </c>
      <c r="K15" s="31"/>
      <c r="L15" s="18">
        <f>I15*J15</f>
        <v>0.10416666666666666</v>
      </c>
    </row>
    <row r="16" spans="1:17" x14ac:dyDescent="0.2">
      <c r="A16" s="19" t="s">
        <v>11</v>
      </c>
      <c r="B16" s="22">
        <v>0.33333333333333331</v>
      </c>
      <c r="C16" s="18">
        <v>0.52083333333333337</v>
      </c>
      <c r="D16" s="23">
        <f t="shared" ref="D16:D21" si="0">C16-B16</f>
        <v>0.18750000000000006</v>
      </c>
      <c r="E16" s="17">
        <v>0.5625</v>
      </c>
      <c r="F16" s="17">
        <v>0.72916666666666663</v>
      </c>
      <c r="G16" s="18">
        <f t="shared" ref="G16:G21" si="1">F16-E16</f>
        <v>0.16666666666666663</v>
      </c>
      <c r="H16" s="23">
        <f t="shared" ref="H16:H21" si="2">D16+G16</f>
        <v>0.35416666666666669</v>
      </c>
      <c r="I16" s="18">
        <v>8.3333333333333329E-2</v>
      </c>
      <c r="J16" s="34">
        <v>1.25</v>
      </c>
      <c r="K16" s="42"/>
      <c r="L16" s="18">
        <f t="shared" ref="L16:L21" si="3">I16*J16</f>
        <v>0.10416666666666666</v>
      </c>
      <c r="O16" s="45" t="s">
        <v>31</v>
      </c>
      <c r="P16" s="45"/>
      <c r="Q16" s="32">
        <v>1.25</v>
      </c>
    </row>
    <row r="17" spans="1:20" x14ac:dyDescent="0.2">
      <c r="A17" s="19" t="s">
        <v>12</v>
      </c>
      <c r="B17" s="22">
        <v>0.33333333333333331</v>
      </c>
      <c r="C17" s="18">
        <v>0.52083333333333337</v>
      </c>
      <c r="D17" s="23">
        <f t="shared" si="0"/>
        <v>0.18750000000000006</v>
      </c>
      <c r="E17" s="17">
        <v>0.5625</v>
      </c>
      <c r="F17" s="17">
        <v>0.72916666666666663</v>
      </c>
      <c r="G17" s="18">
        <f t="shared" si="1"/>
        <v>0.16666666666666663</v>
      </c>
      <c r="H17" s="23">
        <f t="shared" si="2"/>
        <v>0.35416666666666669</v>
      </c>
      <c r="I17" s="18"/>
      <c r="J17" s="34">
        <v>1.25</v>
      </c>
      <c r="K17" s="42"/>
      <c r="L17" s="18">
        <f t="shared" si="3"/>
        <v>0</v>
      </c>
      <c r="O17" s="45" t="s">
        <v>32</v>
      </c>
      <c r="P17" s="45"/>
      <c r="Q17" s="32">
        <v>2.5</v>
      </c>
    </row>
    <row r="18" spans="1:20" x14ac:dyDescent="0.2">
      <c r="A18" s="19" t="s">
        <v>13</v>
      </c>
      <c r="B18" s="22">
        <v>0.33333333333333331</v>
      </c>
      <c r="C18" s="18">
        <v>0.52083333333333337</v>
      </c>
      <c r="D18" s="23">
        <f t="shared" si="0"/>
        <v>0.18750000000000006</v>
      </c>
      <c r="E18" s="17"/>
      <c r="F18" s="17"/>
      <c r="G18" s="18">
        <f t="shared" si="1"/>
        <v>0</v>
      </c>
      <c r="H18" s="23">
        <f t="shared" si="2"/>
        <v>0.18750000000000006</v>
      </c>
      <c r="I18" s="18">
        <v>4.1666666666666664E-2</v>
      </c>
      <c r="J18" s="34">
        <v>1.25</v>
      </c>
      <c r="K18" s="42"/>
      <c r="L18" s="18">
        <f t="shared" si="3"/>
        <v>5.2083333333333329E-2</v>
      </c>
      <c r="O18" s="45" t="s">
        <v>33</v>
      </c>
      <c r="P18" s="45"/>
      <c r="Q18" s="32">
        <v>2</v>
      </c>
    </row>
    <row r="19" spans="1:20" x14ac:dyDescent="0.2">
      <c r="A19" s="19" t="s">
        <v>14</v>
      </c>
      <c r="B19" s="22">
        <v>0.35416666666666669</v>
      </c>
      <c r="C19" s="18">
        <v>0.52083333333333337</v>
      </c>
      <c r="D19" s="23">
        <f t="shared" si="0"/>
        <v>0.16666666666666669</v>
      </c>
      <c r="E19" s="17"/>
      <c r="F19" s="17"/>
      <c r="G19" s="18">
        <f t="shared" si="1"/>
        <v>0</v>
      </c>
      <c r="H19" s="23">
        <f t="shared" si="2"/>
        <v>0.16666666666666669</v>
      </c>
      <c r="I19" s="18">
        <v>8.3333333333333329E-2</v>
      </c>
      <c r="J19" s="34">
        <v>1.25</v>
      </c>
      <c r="K19" s="42"/>
      <c r="L19" s="18">
        <f t="shared" si="3"/>
        <v>0.10416666666666666</v>
      </c>
    </row>
    <row r="20" spans="1:20" x14ac:dyDescent="0.2">
      <c r="A20" s="19" t="s">
        <v>15</v>
      </c>
      <c r="B20" s="22">
        <v>0.35416666666666669</v>
      </c>
      <c r="C20" s="18">
        <v>0.52083333333333337</v>
      </c>
      <c r="D20" s="23">
        <f t="shared" si="0"/>
        <v>0.16666666666666669</v>
      </c>
      <c r="E20" s="17">
        <v>0.59027777777777779</v>
      </c>
      <c r="F20" s="17">
        <v>0.7402777777777777</v>
      </c>
      <c r="G20" s="18">
        <f t="shared" si="1"/>
        <v>0.14999999999999991</v>
      </c>
      <c r="H20" s="23">
        <f t="shared" si="2"/>
        <v>0.3166666666666666</v>
      </c>
      <c r="I20" s="18"/>
      <c r="J20" s="34">
        <v>1.25</v>
      </c>
      <c r="K20" s="42"/>
      <c r="L20" s="18">
        <f t="shared" si="3"/>
        <v>0</v>
      </c>
    </row>
    <row r="21" spans="1:20" ht="15" thickBot="1" x14ac:dyDescent="0.25">
      <c r="A21" s="20" t="s">
        <v>16</v>
      </c>
      <c r="B21" s="22"/>
      <c r="C21" s="18"/>
      <c r="D21" s="23">
        <f t="shared" si="0"/>
        <v>0</v>
      </c>
      <c r="E21" s="17"/>
      <c r="F21" s="17"/>
      <c r="G21" s="18">
        <f t="shared" si="1"/>
        <v>0</v>
      </c>
      <c r="H21" s="23">
        <f t="shared" si="2"/>
        <v>0</v>
      </c>
      <c r="I21" s="18">
        <v>0.16666666666666666</v>
      </c>
      <c r="J21" s="34">
        <v>1.25</v>
      </c>
      <c r="K21" s="42"/>
      <c r="L21" s="18">
        <f t="shared" si="3"/>
        <v>0.20833333333333331</v>
      </c>
    </row>
    <row r="22" spans="1:20" ht="18.75" thickBot="1" x14ac:dyDescent="0.25">
      <c r="A22" s="24"/>
      <c r="B22" s="25"/>
      <c r="C22" s="25"/>
      <c r="D22" s="35">
        <f>(C15-B15)+(C16-B16)+(C17-B17)+(C18-B18)+(C19-B19)+(C20-B20)+(C21-B21)</f>
        <v>1.0694444444444449</v>
      </c>
      <c r="E22" s="24"/>
      <c r="F22" s="36" t="s">
        <v>7</v>
      </c>
      <c r="G22" s="37">
        <f>SUM(G15:G21)</f>
        <v>0.6499999999999998</v>
      </c>
      <c r="H22" s="28">
        <f>D22+G22</f>
        <v>1.7194444444444446</v>
      </c>
      <c r="I22" s="38" t="s">
        <v>7</v>
      </c>
      <c r="J22" s="39"/>
      <c r="K22" s="40"/>
      <c r="L22" s="30">
        <f>L15+L16+L17+L18+L19+L20+L21</f>
        <v>0.57291666666666652</v>
      </c>
    </row>
    <row r="23" spans="1:20" x14ac:dyDescent="0.2">
      <c r="A23" s="50"/>
      <c r="B23" s="51"/>
      <c r="C23" s="51"/>
      <c r="D23" s="51"/>
      <c r="E23" s="51"/>
      <c r="F23" s="52"/>
      <c r="G23" s="10"/>
      <c r="H23" s="50"/>
      <c r="I23" s="51"/>
      <c r="J23" s="51"/>
      <c r="K23" s="51"/>
      <c r="L23" s="52"/>
    </row>
    <row r="24" spans="1:20" ht="14.25" customHeight="1" thickBot="1" x14ac:dyDescent="0.25">
      <c r="A24" s="53" t="s">
        <v>17</v>
      </c>
      <c r="B24" s="54"/>
      <c r="C24" s="54"/>
      <c r="D24" s="54"/>
      <c r="E24" s="54"/>
      <c r="F24" s="55"/>
      <c r="G24" s="13"/>
      <c r="H24" s="53" t="s">
        <v>18</v>
      </c>
      <c r="I24" s="54"/>
      <c r="J24" s="54"/>
      <c r="K24" s="54"/>
      <c r="L24" s="55"/>
    </row>
    <row r="25" spans="1:20" ht="15" thickBot="1" x14ac:dyDescent="0.25">
      <c r="A25" s="56"/>
      <c r="B25" s="57"/>
      <c r="C25" s="57"/>
      <c r="D25" s="57"/>
      <c r="E25" s="57"/>
      <c r="F25" s="58"/>
      <c r="G25" s="12"/>
      <c r="H25" s="69" t="s">
        <v>29</v>
      </c>
      <c r="I25" s="70"/>
      <c r="J25" s="62">
        <f>L22-MAX(0,G11-H22)</f>
        <v>0.57291666666666652</v>
      </c>
      <c r="K25" s="63"/>
      <c r="L25" s="64"/>
      <c r="M25" s="44">
        <f t="shared" ref="M25:M26" si="4">-MIN(0,J25)</f>
        <v>0</v>
      </c>
      <c r="N25" s="83" t="s">
        <v>36</v>
      </c>
      <c r="O25" s="84"/>
      <c r="P25" s="84"/>
      <c r="Q25" s="84"/>
      <c r="R25" s="84"/>
      <c r="S25" s="84"/>
      <c r="T25" s="85"/>
    </row>
    <row r="26" spans="1:20" ht="21" customHeight="1" thickBot="1" x14ac:dyDescent="0.25">
      <c r="A26" s="59"/>
      <c r="B26" s="60"/>
      <c r="C26" s="60"/>
      <c r="D26" s="60"/>
      <c r="E26" s="60"/>
      <c r="F26" s="61"/>
      <c r="G26" s="11"/>
      <c r="H26" s="78" t="s">
        <v>30</v>
      </c>
      <c r="I26" s="79"/>
      <c r="J26" s="62">
        <f>+J11+J25</f>
        <v>0.99999999999999978</v>
      </c>
      <c r="K26" s="63"/>
      <c r="L26" s="64"/>
      <c r="M26" s="44">
        <f t="shared" si="4"/>
        <v>0</v>
      </c>
    </row>
    <row r="27" spans="1:20" x14ac:dyDescent="0.2">
      <c r="A27" s="6"/>
      <c r="B27" s="6"/>
      <c r="N27" s="45" t="s">
        <v>35</v>
      </c>
      <c r="O27" s="45"/>
      <c r="P27" s="45"/>
    </row>
    <row r="28" spans="1:20" ht="15" x14ac:dyDescent="0.25">
      <c r="A28" s="5" t="s">
        <v>19</v>
      </c>
      <c r="B28" s="5"/>
      <c r="C28" s="71"/>
      <c r="D28" s="72"/>
      <c r="E28" s="72"/>
      <c r="F28" s="73"/>
      <c r="G28" s="15"/>
      <c r="I28" s="46" t="s">
        <v>23</v>
      </c>
      <c r="J28" s="46"/>
      <c r="K28" s="46"/>
      <c r="L28" s="46"/>
    </row>
    <row r="29" spans="1:20" ht="15" thickBot="1" x14ac:dyDescent="0.25">
      <c r="A29" s="6"/>
      <c r="B29" s="6"/>
    </row>
    <row r="30" spans="1:20" ht="15" thickBot="1" x14ac:dyDescent="0.25">
      <c r="A30" s="6" t="s">
        <v>22</v>
      </c>
      <c r="B30" s="6"/>
      <c r="G30" s="43">
        <v>1.2673611111111112</v>
      </c>
      <c r="H30" s="29"/>
      <c r="I30" s="14"/>
      <c r="J30" s="47">
        <f>J26</f>
        <v>0.99999999999999978</v>
      </c>
      <c r="K30" s="48"/>
      <c r="L30" s="49"/>
    </row>
    <row r="31" spans="1:20" x14ac:dyDescent="0.2">
      <c r="A31" s="6"/>
      <c r="B31" s="6"/>
    </row>
    <row r="32" spans="1:20" ht="15" thickBot="1" x14ac:dyDescent="0.25">
      <c r="C32" s="65" t="s">
        <v>3</v>
      </c>
      <c r="D32" s="65"/>
      <c r="E32" s="65"/>
      <c r="F32" s="65"/>
      <c r="G32" s="65"/>
      <c r="H32" s="65"/>
      <c r="I32" s="65"/>
    </row>
    <row r="33" spans="1:13" ht="39" customHeight="1" thickBot="1" x14ac:dyDescent="0.25">
      <c r="A33" s="7" t="s">
        <v>4</v>
      </c>
      <c r="B33" s="8" t="s">
        <v>5</v>
      </c>
      <c r="C33" s="8" t="s">
        <v>25</v>
      </c>
      <c r="D33" s="8" t="s">
        <v>27</v>
      </c>
      <c r="E33" s="8" t="s">
        <v>6</v>
      </c>
      <c r="F33" s="8" t="s">
        <v>26</v>
      </c>
      <c r="G33" s="8" t="s">
        <v>28</v>
      </c>
      <c r="H33" s="9" t="s">
        <v>7</v>
      </c>
      <c r="I33" s="33" t="s">
        <v>8</v>
      </c>
      <c r="J33" s="8" t="s">
        <v>9</v>
      </c>
      <c r="K33" s="8" t="s">
        <v>34</v>
      </c>
      <c r="L33" s="8" t="s">
        <v>7</v>
      </c>
    </row>
    <row r="34" spans="1:13" x14ac:dyDescent="0.2">
      <c r="A34" s="19" t="s">
        <v>10</v>
      </c>
      <c r="B34" s="22">
        <v>0.33333333333333331</v>
      </c>
      <c r="C34" s="18">
        <v>0.5</v>
      </c>
      <c r="D34" s="23">
        <f>C34-B34</f>
        <v>0.16666666666666669</v>
      </c>
      <c r="E34" s="17">
        <v>0.58333333333333337</v>
      </c>
      <c r="F34" s="17">
        <v>0.70833333333333337</v>
      </c>
      <c r="G34" s="18">
        <f>F34-E34</f>
        <v>0.125</v>
      </c>
      <c r="H34" s="23">
        <f>D34+G34</f>
        <v>0.29166666666666669</v>
      </c>
      <c r="I34" s="18">
        <v>0.16666666666666666</v>
      </c>
      <c r="J34" s="34">
        <v>1.25</v>
      </c>
      <c r="K34" s="31"/>
      <c r="L34" s="18">
        <f>I34*J34</f>
        <v>0.20833333333333331</v>
      </c>
    </row>
    <row r="35" spans="1:13" x14ac:dyDescent="0.2">
      <c r="A35" s="19" t="s">
        <v>11</v>
      </c>
      <c r="B35" s="22">
        <v>0.33333333333333331</v>
      </c>
      <c r="C35" s="18">
        <v>0.5</v>
      </c>
      <c r="D35" s="23">
        <f t="shared" ref="D35:D40" si="5">C35-B35</f>
        <v>0.16666666666666669</v>
      </c>
      <c r="E35" s="17">
        <v>0.58333333333333337</v>
      </c>
      <c r="F35" s="17">
        <v>0.70833333333333337</v>
      </c>
      <c r="G35" s="18">
        <f t="shared" ref="G35:G40" si="6">F35-E35</f>
        <v>0.125</v>
      </c>
      <c r="H35" s="23">
        <f t="shared" ref="H35:H40" si="7">D35+G35</f>
        <v>0.29166666666666669</v>
      </c>
      <c r="I35" s="18">
        <v>0.17986111111111111</v>
      </c>
      <c r="J35" s="34">
        <v>2</v>
      </c>
      <c r="K35" s="42"/>
      <c r="L35" s="18">
        <f t="shared" ref="L35:L40" si="8">I35*J35</f>
        <v>0.35972222222222222</v>
      </c>
    </row>
    <row r="36" spans="1:13" x14ac:dyDescent="0.2">
      <c r="A36" s="19" t="s">
        <v>12</v>
      </c>
      <c r="B36" s="22"/>
      <c r="C36" s="18"/>
      <c r="D36" s="23">
        <f t="shared" si="5"/>
        <v>0</v>
      </c>
      <c r="E36" s="17">
        <v>0.58333333333333304</v>
      </c>
      <c r="F36" s="17">
        <v>0.625</v>
      </c>
      <c r="G36" s="18">
        <f t="shared" si="6"/>
        <v>4.1666666666666963E-2</v>
      </c>
      <c r="H36" s="23">
        <f t="shared" si="7"/>
        <v>4.1666666666666963E-2</v>
      </c>
      <c r="I36" s="18"/>
      <c r="J36" s="34"/>
      <c r="K36" s="42"/>
      <c r="L36" s="18">
        <f t="shared" si="8"/>
        <v>0</v>
      </c>
    </row>
    <row r="37" spans="1:13" x14ac:dyDescent="0.2">
      <c r="A37" s="19" t="s">
        <v>13</v>
      </c>
      <c r="B37" s="22"/>
      <c r="C37" s="18"/>
      <c r="D37" s="23">
        <f t="shared" si="5"/>
        <v>0</v>
      </c>
      <c r="E37" s="17"/>
      <c r="F37" s="17"/>
      <c r="G37" s="18">
        <f t="shared" si="6"/>
        <v>0</v>
      </c>
      <c r="H37" s="23">
        <f t="shared" si="7"/>
        <v>0</v>
      </c>
      <c r="I37" s="18"/>
      <c r="J37" s="34"/>
      <c r="K37" s="42"/>
      <c r="L37" s="18">
        <f t="shared" si="8"/>
        <v>0</v>
      </c>
    </row>
    <row r="38" spans="1:13" x14ac:dyDescent="0.2">
      <c r="A38" s="19" t="s">
        <v>14</v>
      </c>
      <c r="B38" s="22"/>
      <c r="C38" s="18"/>
      <c r="D38" s="23">
        <f t="shared" si="5"/>
        <v>0</v>
      </c>
      <c r="E38" s="17"/>
      <c r="F38" s="17"/>
      <c r="G38" s="18">
        <f t="shared" si="6"/>
        <v>0</v>
      </c>
      <c r="H38" s="23">
        <f t="shared" si="7"/>
        <v>0</v>
      </c>
      <c r="I38" s="18"/>
      <c r="J38" s="34"/>
      <c r="K38" s="42"/>
      <c r="L38" s="18">
        <f t="shared" si="8"/>
        <v>0</v>
      </c>
    </row>
    <row r="39" spans="1:13" x14ac:dyDescent="0.2">
      <c r="A39" s="19" t="s">
        <v>15</v>
      </c>
      <c r="B39" s="22"/>
      <c r="C39" s="18"/>
      <c r="D39" s="23">
        <f t="shared" si="5"/>
        <v>0</v>
      </c>
      <c r="E39" s="17"/>
      <c r="F39" s="17"/>
      <c r="G39" s="18"/>
      <c r="H39" s="23">
        <f t="shared" si="7"/>
        <v>0</v>
      </c>
      <c r="I39" s="18"/>
      <c r="J39" s="34"/>
      <c r="K39" s="42"/>
      <c r="L39" s="18">
        <f t="shared" si="8"/>
        <v>0</v>
      </c>
    </row>
    <row r="40" spans="1:13" ht="15" thickBot="1" x14ac:dyDescent="0.25">
      <c r="A40" s="20" t="s">
        <v>16</v>
      </c>
      <c r="B40" s="22"/>
      <c r="C40" s="18"/>
      <c r="D40" s="23">
        <f t="shared" si="5"/>
        <v>0</v>
      </c>
      <c r="E40" s="17"/>
      <c r="F40" s="17"/>
      <c r="G40" s="18">
        <f t="shared" si="6"/>
        <v>0</v>
      </c>
      <c r="H40" s="23">
        <f t="shared" si="7"/>
        <v>0</v>
      </c>
      <c r="I40" s="18"/>
      <c r="J40" s="34"/>
      <c r="K40" s="42"/>
      <c r="L40" s="18">
        <f t="shared" si="8"/>
        <v>0</v>
      </c>
    </row>
    <row r="41" spans="1:13" ht="18.75" thickBot="1" x14ac:dyDescent="0.25">
      <c r="A41" s="24"/>
      <c r="B41" s="25"/>
      <c r="C41" s="25"/>
      <c r="D41" s="35">
        <f>(C34-B34)+(C35-B35)+(C36-B36)+(C37-B37)+(C38-B38)+(C39-B39)+(C40-B40)</f>
        <v>0.33333333333333337</v>
      </c>
      <c r="E41" s="24"/>
      <c r="F41" s="36" t="s">
        <v>7</v>
      </c>
      <c r="G41" s="37">
        <f>SUM(G34:G40)</f>
        <v>0.29166666666666696</v>
      </c>
      <c r="H41" s="28">
        <f>D41+G41</f>
        <v>0.62500000000000033</v>
      </c>
      <c r="I41" s="38" t="s">
        <v>7</v>
      </c>
      <c r="J41" s="39"/>
      <c r="K41" s="40"/>
      <c r="L41" s="30">
        <f>L34+L35+L36+L37+L38+L39+L40</f>
        <v>0.56805555555555554</v>
      </c>
    </row>
    <row r="42" spans="1:13" x14ac:dyDescent="0.2">
      <c r="A42" s="50"/>
      <c r="B42" s="51"/>
      <c r="C42" s="51"/>
      <c r="D42" s="51"/>
      <c r="E42" s="51"/>
      <c r="F42" s="52"/>
      <c r="G42" s="10"/>
      <c r="H42" s="50"/>
      <c r="I42" s="51"/>
      <c r="J42" s="51"/>
      <c r="K42" s="51"/>
      <c r="L42" s="52"/>
    </row>
    <row r="43" spans="1:13" ht="14.25" customHeight="1" thickBot="1" x14ac:dyDescent="0.25">
      <c r="A43" s="53" t="s">
        <v>17</v>
      </c>
      <c r="B43" s="54"/>
      <c r="C43" s="54"/>
      <c r="D43" s="54"/>
      <c r="E43" s="54"/>
      <c r="F43" s="55"/>
      <c r="G43" s="13"/>
      <c r="H43" s="53" t="s">
        <v>18</v>
      </c>
      <c r="I43" s="54"/>
      <c r="J43" s="54"/>
      <c r="K43" s="54"/>
      <c r="L43" s="55"/>
    </row>
    <row r="44" spans="1:13" ht="15" customHeight="1" thickBot="1" x14ac:dyDescent="0.25">
      <c r="A44" s="56"/>
      <c r="B44" s="57"/>
      <c r="C44" s="57"/>
      <c r="D44" s="57"/>
      <c r="E44" s="57"/>
      <c r="F44" s="58"/>
      <c r="G44" s="12"/>
      <c r="H44" s="69" t="s">
        <v>29</v>
      </c>
      <c r="I44" s="70"/>
      <c r="J44" s="62">
        <f>L41-MAX(0,G30-H41)</f>
        <v>-7.4305555555555292E-2</v>
      </c>
      <c r="K44" s="63"/>
      <c r="L44" s="64"/>
      <c r="M44" s="44">
        <f>-MIN(0,J44)</f>
        <v>7.4305555555555292E-2</v>
      </c>
    </row>
    <row r="45" spans="1:13" ht="15" customHeight="1" thickBot="1" x14ac:dyDescent="0.25">
      <c r="A45" s="59"/>
      <c r="B45" s="60"/>
      <c r="C45" s="60"/>
      <c r="D45" s="60"/>
      <c r="E45" s="60"/>
      <c r="F45" s="61"/>
      <c r="G45" s="11"/>
      <c r="H45" s="69" t="s">
        <v>30</v>
      </c>
      <c r="I45" s="70"/>
      <c r="J45" s="66">
        <f>+J30+J44</f>
        <v>0.92569444444444449</v>
      </c>
      <c r="K45" s="67"/>
      <c r="L45" s="68"/>
      <c r="M45" s="44">
        <f>-MIN(0,J45)</f>
        <v>0</v>
      </c>
    </row>
  </sheetData>
  <mergeCells count="41">
    <mergeCell ref="C28:F28"/>
    <mergeCell ref="I2:J2"/>
    <mergeCell ref="C9:F9"/>
    <mergeCell ref="C7:F7"/>
    <mergeCell ref="A4:J4"/>
    <mergeCell ref="A5:J5"/>
    <mergeCell ref="A2:E2"/>
    <mergeCell ref="A3:E3"/>
    <mergeCell ref="H9:L9"/>
    <mergeCell ref="C6:F6"/>
    <mergeCell ref="A11:F11"/>
    <mergeCell ref="H25:I25"/>
    <mergeCell ref="H26:I26"/>
    <mergeCell ref="C13:I13"/>
    <mergeCell ref="J11:L11"/>
    <mergeCell ref="J25:L25"/>
    <mergeCell ref="A45:F45"/>
    <mergeCell ref="C32:I32"/>
    <mergeCell ref="A42:F42"/>
    <mergeCell ref="H42:L42"/>
    <mergeCell ref="A43:F43"/>
    <mergeCell ref="H43:L43"/>
    <mergeCell ref="A44:F44"/>
    <mergeCell ref="J44:L44"/>
    <mergeCell ref="J45:L45"/>
    <mergeCell ref="H44:I44"/>
    <mergeCell ref="H45:I45"/>
    <mergeCell ref="A23:F23"/>
    <mergeCell ref="A24:F24"/>
    <mergeCell ref="A25:F25"/>
    <mergeCell ref="A26:F26"/>
    <mergeCell ref="H23:L23"/>
    <mergeCell ref="H24:L24"/>
    <mergeCell ref="J26:L26"/>
    <mergeCell ref="O16:P16"/>
    <mergeCell ref="O17:P17"/>
    <mergeCell ref="O18:P18"/>
    <mergeCell ref="I28:L28"/>
    <mergeCell ref="J30:L30"/>
    <mergeCell ref="N25:T25"/>
    <mergeCell ref="N27:P27"/>
  </mergeCells>
  <dataValidations disablePrompts="1" count="2">
    <dataValidation allowBlank="1" showInputMessage="1" showErrorMessage="1" prompt="Le total des heures normales est calculé automatiquement dans cette cellule" sqref="H22 H41"/>
    <dataValidation type="list" allowBlank="1" showInputMessage="1" showErrorMessage="1" sqref="J15:K21 J34:K40">
      <formula1>coef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8" sqref="B8"/>
    </sheetView>
  </sheetViews>
  <sheetFormatPr baseColWidth="10" defaultColWidth="11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581376-5A3E-476D-9664-3104BA1033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E7DBDF-C09E-4710-8CF7-68240FA84CF5}">
  <ds:schemaRefs>
    <ds:schemaRef ds:uri="http://purl.org/dc/elements/1.1/"/>
    <ds:schemaRef ds:uri="71af3243-3dd4-4a8d-8c0d-dd76da1f02a5"/>
    <ds:schemaRef ds:uri="http://schemas.microsoft.com/office/2006/documentManagement/types"/>
    <ds:schemaRef ds:uri="http://schemas.microsoft.com/office/infopath/2007/PartnerControls"/>
    <ds:schemaRef ds:uri="230e9df3-be65-4c73-a93b-d1236ebd677e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16c05727-aa75-4e4a-9b5f-8a80a1165891"/>
    <ds:schemaRef ds:uri="http://schemas.microsoft.com/sharepoint/v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3C8B1FE-E4A3-4745-84DE-9B140A8F5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TM77799521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Semaine 1-2</vt:lpstr>
      <vt:lpstr>Feuil1</vt:lpstr>
      <vt:lpstr>coef</vt:lpstr>
      <vt:lpstr>Coéf.</vt:lpstr>
      <vt:lpstr>coef2</vt:lpstr>
      <vt:lpstr>'Semaine 1-2'!Zone_d_impression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2023-02-09T06:48:59Z</dcterms:created>
  <dcterms:modified xsi:type="dcterms:W3CDTF">2025-02-14T11:40:11Z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