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665" windowWidth="15360" windowHeight="8850" tabRatio="819"/>
  </bookViews>
  <sheets>
    <sheet name="Synthèse" sheetId="1" r:id="rId1"/>
    <sheet name="BdD" sheetId="2" r:id="rId2"/>
    <sheet name="inputbox" sheetId="3" r:id="rId3"/>
  </sheets>
  <definedNames>
    <definedName name="opérateur">Synthèse!#REF!</definedName>
    <definedName name="poste">BdD!$A$27:$A$32</definedName>
    <definedName name="reference">BdD!$B$27:$B$29</definedName>
    <definedName name="Z_177454E7_0744_4F0A_B27B_1E383254B528_.wvu.PrintArea" localSheetId="1" hidden="1">BdD!$F$2:$X$22</definedName>
    <definedName name="Z_CE21BD66_19BE_4F96_9CD8_06995A56663E_.wvu.PrintArea" localSheetId="1" hidden="1">BdD!$F$2:$X$22</definedName>
    <definedName name="_xlnm.Print_Area" localSheetId="1">BdD!$F$2:$X$22</definedName>
  </definedNames>
  <calcPr calcId="145621"/>
  <customWorkbookViews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  <customWorkbookView name="Installation Reims - Affichage personnalisé" guid="{177454E7-0744-4F0A-B27B-1E383254B528}" mergeInterval="0" personalView="1" maximized="1" windowWidth="1366" windowHeight="553" tabRatio="819" activeSheetId="1"/>
  </customWorkbookViews>
</workbook>
</file>

<file path=xl/calcChain.xml><?xml version="1.0" encoding="utf-8"?>
<calcChain xmlns="http://schemas.openxmlformats.org/spreadsheetml/2006/main"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A3" i="2" l="1"/>
  <c r="X21" i="2" l="1"/>
  <c r="X19" i="2"/>
  <c r="X17" i="2"/>
  <c r="X15" i="2"/>
  <c r="X13" i="2"/>
  <c r="X11" i="2"/>
  <c r="X9" i="2"/>
  <c r="X7" i="2"/>
  <c r="V21" i="2"/>
  <c r="V19" i="2"/>
  <c r="V17" i="2"/>
  <c r="V15" i="2"/>
  <c r="V13" i="2"/>
  <c r="V11" i="2"/>
  <c r="V9" i="2"/>
  <c r="V7" i="2"/>
  <c r="U8" i="2" s="1"/>
  <c r="T21" i="2"/>
  <c r="T19" i="2"/>
  <c r="T17" i="2"/>
  <c r="T15" i="2"/>
  <c r="T13" i="2"/>
  <c r="T11" i="2"/>
  <c r="T9" i="2"/>
  <c r="T7" i="2"/>
  <c r="S8" i="2" s="1"/>
  <c r="R21" i="2"/>
  <c r="R19" i="2"/>
  <c r="R17" i="2"/>
  <c r="R15" i="2"/>
  <c r="R13" i="2"/>
  <c r="R11" i="2"/>
  <c r="R9" i="2"/>
  <c r="R7" i="2"/>
  <c r="Q8" i="2" s="1"/>
  <c r="P21" i="2"/>
  <c r="P19" i="2"/>
  <c r="P17" i="2"/>
  <c r="P15" i="2"/>
  <c r="P13" i="2"/>
  <c r="P11" i="2"/>
  <c r="P9" i="2"/>
  <c r="P7" i="2"/>
  <c r="O8" i="2" s="1"/>
  <c r="N21" i="2"/>
  <c r="N19" i="2"/>
  <c r="N17" i="2"/>
  <c r="N15" i="2"/>
  <c r="N13" i="2"/>
  <c r="N11" i="2"/>
  <c r="N9" i="2"/>
  <c r="N7" i="2"/>
  <c r="M8" i="2" s="1"/>
  <c r="L21" i="2"/>
  <c r="L19" i="2"/>
  <c r="L17" i="2"/>
  <c r="L15" i="2"/>
  <c r="L13" i="2"/>
  <c r="L11" i="2"/>
  <c r="L9" i="2"/>
  <c r="L7" i="2"/>
  <c r="J21" i="2"/>
  <c r="J19" i="2"/>
  <c r="J17" i="2"/>
  <c r="J15" i="2"/>
  <c r="J13" i="2"/>
  <c r="J11" i="2"/>
  <c r="J9" i="2"/>
  <c r="J7" i="2"/>
  <c r="I8" i="2" s="1"/>
  <c r="H21" i="2"/>
  <c r="H19" i="2"/>
  <c r="H17" i="2"/>
  <c r="H15" i="2"/>
  <c r="H11" i="2"/>
  <c r="H9" i="2"/>
  <c r="H13" i="2"/>
  <c r="H7" i="2"/>
  <c r="I10" i="2" l="1"/>
  <c r="K8" i="2"/>
  <c r="M10" i="2"/>
  <c r="M12" i="2" s="1"/>
  <c r="M14" i="2" s="1"/>
  <c r="M16" i="2" s="1"/>
  <c r="M18" i="2" s="1"/>
  <c r="M20" i="2" s="1"/>
  <c r="M22" i="2" s="1"/>
  <c r="O10" i="2"/>
  <c r="Q10" i="2"/>
  <c r="S10" i="2"/>
  <c r="S12" i="2" s="1"/>
  <c r="S14" i="2" s="1"/>
  <c r="S16" i="2" s="1"/>
  <c r="S18" i="2" s="1"/>
  <c r="S20" i="2" s="1"/>
  <c r="S22" i="2" s="1"/>
  <c r="U10" i="2"/>
  <c r="U12" i="2" s="1"/>
  <c r="U14" i="2" s="1"/>
  <c r="U16" i="2" s="1"/>
  <c r="U18" i="2" s="1"/>
  <c r="U20" i="2" s="1"/>
  <c r="U22" i="2" s="1"/>
  <c r="O12" i="2"/>
  <c r="O14" i="2" s="1"/>
  <c r="O16" i="2" s="1"/>
  <c r="O18" i="2" s="1"/>
  <c r="O20" i="2" s="1"/>
  <c r="O22" i="2" s="1"/>
  <c r="I12" i="2"/>
  <c r="I14" i="2" s="1"/>
  <c r="I16" i="2" s="1"/>
  <c r="I18" i="2" s="1"/>
  <c r="I20" i="2" s="1"/>
  <c r="I22" i="2" s="1"/>
  <c r="Q12" i="2"/>
  <c r="Q14" i="2" s="1"/>
  <c r="Q16" i="2" s="1"/>
  <c r="Q18" i="2" s="1"/>
  <c r="Q20" i="2" s="1"/>
  <c r="Q22" i="2" s="1"/>
  <c r="W8" i="2"/>
  <c r="G8" i="2"/>
  <c r="D11" i="1"/>
  <c r="D13" i="1" s="1"/>
  <c r="D15" i="1" s="1"/>
  <c r="D17" i="1" s="1"/>
  <c r="D21" i="1" s="1"/>
  <c r="D23" i="1" s="1"/>
  <c r="D25" i="1" s="1"/>
  <c r="D27" i="1" s="1"/>
  <c r="D29" i="1" s="1"/>
  <c r="D31" i="1" s="1"/>
  <c r="K10" i="2" l="1"/>
  <c r="G10" i="2"/>
  <c r="W10" i="2"/>
  <c r="K12" i="2" l="1"/>
  <c r="G12" i="2"/>
  <c r="G14" i="2" s="1"/>
  <c r="W12" i="2"/>
  <c r="A6" i="1"/>
  <c r="K14" i="2" l="1"/>
  <c r="G16" i="2"/>
  <c r="W14" i="2"/>
  <c r="K16" i="2" l="1"/>
  <c r="G18" i="2"/>
  <c r="W16" i="2"/>
  <c r="K18" i="2" l="1"/>
  <c r="G20" i="2"/>
  <c r="W18" i="2"/>
  <c r="K20" i="2" l="1"/>
  <c r="G22" i="2"/>
  <c r="W20" i="2"/>
  <c r="K22" i="2" l="1"/>
  <c r="W22" i="2"/>
</calcChain>
</file>

<file path=xl/sharedStrings.xml><?xml version="1.0" encoding="utf-8"?>
<sst xmlns="http://schemas.openxmlformats.org/spreadsheetml/2006/main" count="281" uniqueCount="136">
  <si>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</si>
  <si>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</si>
  <si>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</si>
  <si>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</si>
  <si>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</si>
  <si>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</si>
  <si>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</si>
  <si>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</si>
  <si>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</si>
  <si>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</si>
  <si>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</si>
  <si>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</si>
  <si>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</si>
  <si>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</si>
  <si>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</si>
  <si>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</si>
  <si>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</si>
  <si>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</si>
  <si>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</si>
  <si>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</si>
  <si>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</si>
  <si>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</si>
  <si>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</si>
  <si>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</si>
  <si>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</si>
  <si>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</si>
  <si>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</si>
  <si>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</si>
  <si>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</si>
  <si>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</si>
  <si>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</si>
  <si>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</si>
  <si>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</si>
  <si>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</si>
  <si>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</si>
  <si>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</si>
  <si>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</si>
  <si>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</si>
  <si>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</si>
  <si>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</si>
  <si>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</si>
  <si>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</si>
  <si>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</si>
  <si>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</si>
  <si>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</si>
  <si>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</si>
  <si>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</si>
  <si>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</si>
  <si>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</si>
  <si>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</si>
  <si>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</si>
  <si>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</si>
  <si>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</si>
  <si>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</si>
  <si>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</si>
  <si>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</si>
  <si>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</si>
  <si>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</si>
  <si>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</si>
  <si>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</si>
  <si>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</si>
  <si>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</si>
  <si>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</si>
  <si>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</si>
  <si>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</si>
  <si>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</si>
  <si>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</si>
  <si>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</si>
  <si>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</si>
  <si>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</si>
  <si>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</si>
  <si>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</si>
  <si>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</si>
  <si>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</si>
  <si>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</si>
  <si>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</si>
  <si>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</si>
  <si>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</si>
  <si>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</si>
  <si>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</si>
  <si>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</si>
  <si>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</si>
  <si>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</si>
  <si>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</si>
  <si>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</si>
  <si>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</si>
  <si>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</si>
  <si>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</si>
  <si>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</si>
  <si>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</si>
  <si>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</si>
  <si>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</si>
  <si>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</si>
  <si>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</si>
  <si>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</si>
  <si>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</si>
  <si>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</si>
  <si>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</si>
  <si>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</si>
  <si>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</si>
  <si>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</si>
  <si>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</si>
  <si>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</si>
  <si>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</si>
  <si>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</si>
  <si>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</si>
  <si>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</si>
  <si>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</si>
  <si>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</si>
  <si>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</si>
  <si>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</si>
  <si>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</si>
  <si>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</si>
  <si>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</si>
  <si>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</si>
  <si>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</si>
  <si>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</si>
  <si>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</si>
  <si>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</si>
  <si>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VP</t>
  </si>
  <si>
    <t>KO Tpo AV VU</t>
  </si>
  <si>
    <t>F56/57 AV DG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</si>
  <si>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</si>
  <si>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</si>
  <si>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</si>
  <si>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</si>
  <si>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</si>
  <si>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</si>
  <si>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</si>
  <si>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</si>
  <si>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PAIR</t>
  </si>
  <si>
    <t>B</t>
  </si>
  <si>
    <t>P00</t>
  </si>
  <si>
    <t>D00</t>
  </si>
  <si>
    <t>AP0</t>
  </si>
  <si>
    <t>CF00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</si>
</sst>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" fillId="0" borderId="0"/>
    <xf numFmtId="0" fontId="10" fillId="0" borderId="0"/>
    <xf numFmtId="0" fontId="30" fillId="0" borderId="0" applyNumberFormat="0" applyFill="0" applyBorder="0" applyAlignment="0" applyProtection="0"/>
  </cellStyleXfs>
  <cellXfs count="14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2" fontId="6" fillId="2" borderId="10" xfId="0" applyNumberFormat="1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2" fontId="6" fillId="4" borderId="10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2" fontId="8" fillId="5" borderId="10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2" fillId="6" borderId="0" xfId="0" applyFont="1" applyFill="1" applyAlignment="1"/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/>
    <xf numFmtId="0" fontId="9" fillId="6" borderId="24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0" xfId="0" applyFont="1" applyFill="1" applyBorder="1"/>
    <xf numFmtId="0" fontId="7" fillId="6" borderId="0" xfId="0" applyFont="1" applyFill="1" applyBorder="1" applyAlignment="1">
      <alignment horizontal="center"/>
    </xf>
    <xf numFmtId="0" fontId="2" fillId="6" borderId="0" xfId="0" applyFont="1" applyFill="1"/>
    <xf numFmtId="0" fontId="2" fillId="6" borderId="5" xfId="0" applyFont="1" applyFill="1" applyBorder="1" applyAlignment="1">
      <alignment wrapText="1"/>
    </xf>
    <xf numFmtId="0" fontId="2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/>
    <xf numFmtId="0" fontId="7" fillId="6" borderId="7" xfId="0" applyFont="1" applyFill="1" applyBorder="1" applyAlignment="1">
      <alignment horizontal="center"/>
    </xf>
    <xf numFmtId="0" fontId="7" fillId="6" borderId="7" xfId="0" applyFont="1" applyFill="1" applyBorder="1" applyAlignment="1">
      <alignment vertical="center"/>
    </xf>
    <xf numFmtId="0" fontId="2" fillId="6" borderId="0" xfId="0" applyFont="1" applyFill="1" applyAlignment="1">
      <alignment horizontal="centerContinuous"/>
    </xf>
    <xf numFmtId="0" fontId="6" fillId="6" borderId="9" xfId="0" applyFont="1" applyFill="1" applyBorder="1" applyAlignment="1" applyProtection="1">
      <alignment horizontal="left" vertical="center"/>
    </xf>
    <xf numFmtId="0" fontId="6" fillId="6" borderId="11" xfId="0" applyFont="1" applyFill="1" applyBorder="1" applyAlignment="1" applyProtection="1">
      <alignment vertical="center"/>
    </xf>
    <xf numFmtId="0" fontId="6" fillId="6" borderId="11" xfId="0" applyFont="1" applyFill="1" applyBorder="1" applyAlignment="1" applyProtection="1">
      <alignment horizontal="left" vertical="center"/>
    </xf>
    <xf numFmtId="0" fontId="6" fillId="6" borderId="13" xfId="0" applyFont="1" applyFill="1" applyBorder="1" applyAlignment="1" applyProtection="1">
      <alignment horizontal="left" vertical="center"/>
    </xf>
    <xf numFmtId="0" fontId="8" fillId="6" borderId="9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horizontal="left" vertical="center"/>
    </xf>
    <xf numFmtId="0" fontId="8" fillId="6" borderId="13" xfId="0" applyFont="1" applyFill="1" applyBorder="1" applyAlignment="1" applyProtection="1">
      <alignment vertical="center"/>
    </xf>
    <xf numFmtId="0" fontId="6" fillId="6" borderId="14" xfId="0" applyFont="1" applyFill="1" applyBorder="1" applyAlignment="1" applyProtection="1">
      <alignment vertical="center"/>
    </xf>
    <xf numFmtId="0" fontId="6" fillId="6" borderId="13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14" fontId="11" fillId="6" borderId="3" xfId="0" applyNumberFormat="1" applyFont="1" applyFill="1" applyBorder="1" applyAlignment="1">
      <alignment horizontal="left" vertical="center"/>
    </xf>
    <xf numFmtId="0" fontId="9" fillId="7" borderId="17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right"/>
    </xf>
    <xf numFmtId="0" fontId="1" fillId="6" borderId="0" xfId="1" applyFill="1"/>
    <xf numFmtId="0" fontId="1" fillId="0" borderId="0" xfId="1" applyFill="1"/>
    <xf numFmtId="0" fontId="12" fillId="6" borderId="0" xfId="1" applyFont="1" applyFill="1"/>
    <xf numFmtId="0" fontId="14" fillId="8" borderId="26" xfId="1" applyFont="1" applyFill="1" applyBorder="1" applyAlignment="1">
      <alignment horizontal="centerContinuous" vertical="center"/>
    </xf>
    <xf numFmtId="0" fontId="12" fillId="10" borderId="26" xfId="1" applyFont="1" applyFill="1" applyBorder="1" applyAlignment="1">
      <alignment horizontal="centerContinuous" vertical="center"/>
    </xf>
    <xf numFmtId="0" fontId="12" fillId="11" borderId="26" xfId="1" applyFont="1" applyFill="1" applyBorder="1" applyAlignment="1">
      <alignment horizontal="centerContinuous" vertical="center"/>
    </xf>
    <xf numFmtId="0" fontId="15" fillId="6" borderId="0" xfId="1" applyFont="1" applyFill="1"/>
    <xf numFmtId="164" fontId="17" fillId="10" borderId="26" xfId="1" applyNumberFormat="1" applyFont="1" applyFill="1" applyBorder="1" applyAlignment="1">
      <alignment horizontal="center" vertical="center"/>
    </xf>
    <xf numFmtId="165" fontId="17" fillId="10" borderId="26" xfId="1" applyNumberFormat="1" applyFont="1" applyFill="1" applyBorder="1" applyAlignment="1">
      <alignment horizontal="center" vertical="center"/>
    </xf>
    <xf numFmtId="164" fontId="17" fillId="11" borderId="26" xfId="1" quotePrefix="1" applyNumberFormat="1" applyFont="1" applyFill="1" applyBorder="1" applyAlignment="1">
      <alignment horizontal="center" vertical="center"/>
    </xf>
    <xf numFmtId="165" fontId="17" fillId="11" borderId="26" xfId="1" applyNumberFormat="1" applyFont="1" applyFill="1" applyBorder="1" applyAlignment="1">
      <alignment horizontal="center" vertical="center"/>
    </xf>
    <xf numFmtId="164" fontId="16" fillId="8" borderId="26" xfId="1" applyNumberFormat="1" applyFont="1" applyFill="1" applyBorder="1" applyAlignment="1">
      <alignment horizontal="center" vertical="center"/>
    </xf>
    <xf numFmtId="165" fontId="16" fillId="8" borderId="26" xfId="1" applyNumberFormat="1" applyFont="1" applyFill="1" applyBorder="1" applyAlignment="1">
      <alignment horizontal="center" vertical="center"/>
    </xf>
    <xf numFmtId="0" fontId="13" fillId="6" borderId="0" xfId="1" applyFont="1" applyFill="1"/>
    <xf numFmtId="0" fontId="13" fillId="12" borderId="26" xfId="1" applyFont="1" applyFill="1" applyBorder="1" applyAlignment="1">
      <alignment horizontal="centerContinuous" vertical="center"/>
    </xf>
    <xf numFmtId="0" fontId="13" fillId="13" borderId="26" xfId="1" applyFont="1" applyFill="1" applyBorder="1" applyAlignment="1">
      <alignment horizontal="centerContinuous" vertical="center"/>
    </xf>
    <xf numFmtId="0" fontId="13" fillId="14" borderId="26" xfId="1" applyFont="1" applyFill="1" applyBorder="1" applyAlignment="1">
      <alignment horizontal="centerContinuous" vertical="center"/>
    </xf>
    <xf numFmtId="166" fontId="18" fillId="0" borderId="2" xfId="2" applyNumberFormat="1" applyFont="1" applyFill="1" applyBorder="1" applyAlignment="1">
      <alignment horizontal="left" vertical="center" indent="1"/>
    </xf>
    <xf numFmtId="167" fontId="19" fillId="9" borderId="7" xfId="1" applyNumberFormat="1" applyFont="1" applyFill="1" applyBorder="1" applyAlignment="1">
      <alignment horizontal="center" vertical="center"/>
    </xf>
    <xf numFmtId="167" fontId="19" fillId="2" borderId="7" xfId="1" applyNumberFormat="1" applyFont="1" applyFill="1" applyBorder="1" applyAlignment="1">
      <alignment horizontal="center" vertical="center"/>
    </xf>
    <xf numFmtId="167" fontId="19" fillId="5" borderId="7" xfId="1" applyNumberFormat="1" applyFont="1" applyFill="1" applyBorder="1" applyAlignment="1">
      <alignment horizontal="center" vertical="center"/>
    </xf>
    <xf numFmtId="167" fontId="19" fillId="6" borderId="29" xfId="1" applyNumberFormat="1" applyFont="1" applyFill="1" applyBorder="1" applyAlignment="1">
      <alignment horizontal="center" vertical="center"/>
    </xf>
    <xf numFmtId="0" fontId="9" fillId="6" borderId="31" xfId="1" applyFont="1" applyFill="1" applyBorder="1" applyAlignment="1">
      <alignment horizontal="center" vertical="center" wrapText="1"/>
    </xf>
    <xf numFmtId="1" fontId="9" fillId="6" borderId="33" xfId="1" applyNumberFormat="1" applyFont="1" applyFill="1" applyBorder="1" applyAlignment="1">
      <alignment horizontal="center" vertical="center" wrapText="1"/>
    </xf>
    <xf numFmtId="1" fontId="9" fillId="6" borderId="31" xfId="1" applyNumberFormat="1" applyFont="1" applyFill="1" applyBorder="1" applyAlignment="1">
      <alignment horizontal="center" vertical="center" wrapText="1"/>
    </xf>
    <xf numFmtId="1" fontId="9" fillId="6" borderId="32" xfId="1" applyNumberFormat="1" applyFont="1" applyFill="1" applyBorder="1" applyAlignment="1">
      <alignment horizontal="center" vertical="center" wrapText="1"/>
    </xf>
    <xf numFmtId="0" fontId="20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9" fillId="6" borderId="0" xfId="1" applyFont="1" applyFill="1" applyAlignment="1">
      <alignment horizontal="center" vertical="center"/>
    </xf>
    <xf numFmtId="1" fontId="9" fillId="6" borderId="34" xfId="1" applyNumberFormat="1" applyFont="1" applyFill="1" applyBorder="1" applyAlignment="1">
      <alignment horizontal="center" vertical="center"/>
    </xf>
    <xf numFmtId="1" fontId="9" fillId="6" borderId="35" xfId="1" applyNumberFormat="1" applyFont="1" applyFill="1" applyBorder="1" applyAlignment="1">
      <alignment horizontal="center" vertical="center"/>
    </xf>
    <xf numFmtId="168" fontId="18" fillId="0" borderId="2" xfId="2" applyNumberFormat="1" applyFont="1" applyFill="1" applyBorder="1" applyAlignment="1">
      <alignment horizontal="left" vertical="center" indent="1"/>
    </xf>
    <xf numFmtId="0" fontId="17" fillId="11" borderId="27" xfId="1" quotePrefix="1" applyNumberFormat="1" applyFont="1" applyFill="1" applyBorder="1" applyAlignment="1">
      <alignment horizontal="right" vertical="center"/>
    </xf>
    <xf numFmtId="0" fontId="16" fillId="8" borderId="27" xfId="1" applyNumberFormat="1" applyFont="1" applyFill="1" applyBorder="1" applyAlignment="1">
      <alignment horizontal="right" vertical="center"/>
    </xf>
    <xf numFmtId="165" fontId="17" fillId="11" borderId="28" xfId="1" applyNumberFormat="1" applyFont="1" applyFill="1" applyBorder="1" applyAlignment="1">
      <alignment horizontal="left" vertical="center"/>
    </xf>
    <xf numFmtId="165" fontId="16" fillId="8" borderId="28" xfId="1" applyNumberFormat="1" applyFont="1" applyFill="1" applyBorder="1" applyAlignment="1">
      <alignment horizontal="left" vertical="center"/>
    </xf>
    <xf numFmtId="0" fontId="2" fillId="6" borderId="18" xfId="0" applyFont="1" applyFill="1" applyBorder="1" applyAlignment="1">
      <alignment vertical="center"/>
    </xf>
    <xf numFmtId="0" fontId="2" fillId="6" borderId="36" xfId="0" applyFont="1" applyFill="1" applyBorder="1" applyAlignment="1">
      <alignment horizontal="right" vertical="center"/>
    </xf>
    <xf numFmtId="0" fontId="3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3" fillId="10" borderId="26" xfId="1" applyFont="1" applyFill="1" applyBorder="1" applyAlignment="1">
      <alignment horizontal="centerContinuous" vertical="center"/>
    </xf>
    <xf numFmtId="0" fontId="23" fillId="11" borderId="26" xfId="1" applyFont="1" applyFill="1" applyBorder="1" applyAlignment="1">
      <alignment horizontal="centerContinuous" vertical="center"/>
    </xf>
    <xf numFmtId="0" fontId="24" fillId="8" borderId="26" xfId="1" applyFont="1" applyFill="1" applyBorder="1" applyAlignment="1">
      <alignment horizontal="centerContinuous" vertical="center"/>
    </xf>
    <xf numFmtId="0" fontId="25" fillId="10" borderId="27" xfId="1" applyFont="1" applyFill="1" applyBorder="1" applyAlignment="1">
      <alignment horizontal="right" vertical="center"/>
    </xf>
    <xf numFmtId="0" fontId="25" fillId="10" borderId="28" xfId="1" applyFont="1" applyFill="1" applyBorder="1" applyAlignment="1">
      <alignment horizontal="left" vertical="center"/>
    </xf>
    <xf numFmtId="0" fontId="13" fillId="13" borderId="26" xfId="1" applyFont="1" applyFill="1" applyBorder="1" applyAlignment="1">
      <alignment horizontal="centerContinuous" vertical="center" wrapText="1"/>
    </xf>
    <xf numFmtId="0" fontId="13" fillId="14" borderId="26" xfId="1" applyFont="1" applyFill="1" applyBorder="1" applyAlignment="1">
      <alignment horizontal="centerContinuous" vertical="center" wrapText="1"/>
    </xf>
    <xf numFmtId="0" fontId="11" fillId="7" borderId="36" xfId="0" applyFont="1" applyFill="1" applyBorder="1" applyAlignment="1">
      <alignment horizontal="center" vertical="center" wrapText="1"/>
    </xf>
    <xf numFmtId="0" fontId="27" fillId="6" borderId="0" xfId="1" applyFont="1" applyFill="1"/>
    <xf numFmtId="0" fontId="28" fillId="6" borderId="0" xfId="1" applyFont="1" applyFill="1"/>
    <xf numFmtId="0" fontId="29" fillId="6" borderId="0" xfId="1" applyFont="1" applyFill="1"/>
    <xf numFmtId="21" fontId="14" fillId="6" borderId="0" xfId="1" applyNumberFormat="1" applyFont="1" applyFill="1"/>
    <xf numFmtId="0" fontId="33" fillId="6" borderId="24" xfId="0" applyFont="1" applyFill="1" applyBorder="1" applyAlignment="1">
      <alignment horizontal="center" vertical="center" wrapText="1"/>
    </xf>
    <xf numFmtId="0" fontId="34" fillId="7" borderId="3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left" wrapText="1" indent="2"/>
    </xf>
    <xf numFmtId="0" fontId="4" fillId="6" borderId="21" xfId="0" applyFont="1" applyFill="1" applyBorder="1" applyAlignment="1">
      <alignment horizontal="left" wrapText="1" indent="2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2" fillId="6" borderId="17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31" fillId="6" borderId="27" xfId="3" applyFont="1" applyFill="1" applyBorder="1" applyAlignment="1">
      <alignment horizontal="center" vertical="center" wrapText="1"/>
    </xf>
    <xf numFmtId="0" fontId="31" fillId="6" borderId="28" xfId="3" applyFont="1" applyFill="1" applyBorder="1" applyAlignment="1">
      <alignment horizontal="center" vertical="center" wrapText="1"/>
    </xf>
    <xf numFmtId="0" fontId="35" fillId="6" borderId="15" xfId="0" applyFont="1" applyFill="1" applyBorder="1" applyAlignment="1">
      <alignment horizontal="center" vertical="center" wrapText="1"/>
    </xf>
    <xf numFmtId="0" fontId="35" fillId="6" borderId="16" xfId="0" applyFont="1" applyFill="1" applyBorder="1" applyAlignment="1">
      <alignment horizontal="center" vertical="center" wrapText="1"/>
    </xf>
    <xf numFmtId="0" fontId="35" fillId="6" borderId="17" xfId="0" applyFont="1" applyFill="1" applyBorder="1" applyAlignment="1">
      <alignment horizontal="center" vertical="center" wrapText="1"/>
    </xf>
    <xf numFmtId="0" fontId="35" fillId="6" borderId="22" xfId="0" applyFont="1" applyFill="1" applyBorder="1" applyAlignment="1">
      <alignment horizontal="center" vertical="center" wrapText="1"/>
    </xf>
    <xf numFmtId="0" fontId="35" fillId="6" borderId="25" xfId="0" applyFont="1" applyFill="1" applyBorder="1" applyAlignment="1">
      <alignment horizontal="center" vertical="center" wrapText="1"/>
    </xf>
    <xf numFmtId="0" fontId="35" fillId="6" borderId="19" xfId="0" applyFont="1" applyFill="1" applyBorder="1" applyAlignment="1">
      <alignment horizontal="center" vertical="center" wrapText="1"/>
    </xf>
    <xf numFmtId="0" fontId="2" fillId="6" borderId="30" xfId="1" applyFont="1" applyFill="1" applyBorder="1" applyAlignment="1">
      <alignment horizontal="center" vertical="center"/>
    </xf>
    <xf numFmtId="0" fontId="13" fillId="0" borderId="26" xfId="1" applyFont="1" applyFill="1" applyBorder="1" applyAlignment="1">
      <alignment horizontal="centerContinuous" vertical="center" wrapText="1"/>
    </xf>
    <xf numFmtId="0" fontId="13" fillId="0" borderId="26" xfId="1" applyFont="1" applyFill="1" applyBorder="1" applyAlignment="1">
      <alignment horizontal="centerContinuous" vertical="center"/>
    </xf>
    <xf numFmtId="0" fontId="9" fillId="0" borderId="31" xfId="1" applyFont="1" applyFill="1" applyBorder="1" applyAlignment="1">
      <alignment horizontal="center" vertical="center" wrapText="1"/>
    </xf>
    <xf numFmtId="1" fontId="9" fillId="0" borderId="33" xfId="1" applyNumberFormat="1" applyFont="1" applyFill="1" applyBorder="1" applyAlignment="1">
      <alignment horizontal="center" vertical="center" wrapText="1"/>
    </xf>
    <xf numFmtId="1" fontId="9" fillId="0" borderId="34" xfId="1" applyNumberFormat="1" applyFont="1" applyFill="1" applyBorder="1" applyAlignment="1">
      <alignment horizontal="center" vertical="center"/>
    </xf>
    <xf numFmtId="1" fontId="9" fillId="0" borderId="35" xfId="1" applyNumberFormat="1" applyFont="1" applyFill="1" applyBorder="1" applyAlignment="1">
      <alignment horizontal="center" vertical="center"/>
    </xf>
    <xf numFmtId="1" fontId="9" fillId="0" borderId="31" xfId="1" applyNumberFormat="1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0" fillId="0" borderId="0" xfId="0" applyFill="1"/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tabSelected="1" zoomScale="65" zoomScaleNormal="65" workbookViewId="0">
      <selection activeCell="G4" sqref="G4"/>
    </sheetView>
  </sheetViews>
  <sheetFormatPr baseColWidth="10" defaultRowHeight="15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>
      <c r="A1" s="120" t="s">
        <v>126</v>
      </c>
      <c r="B1" s="120"/>
      <c r="C1" s="121"/>
      <c r="D1" s="121"/>
      <c r="E1" s="121"/>
      <c r="F1" s="121"/>
      <c r="G1" s="121"/>
      <c r="H1" s="121"/>
      <c r="I1" s="121"/>
      <c r="J1" s="121"/>
      <c r="K1" s="121"/>
      <c r="L1" s="121"/>
    </row>
    <row r="2" spans="1:18" s="30" customFormat="1" ht="42.75" customHeight="1" thickBot="1">
      <c r="C2" s="49"/>
      <c r="D2" s="87"/>
      <c r="E2" s="89" t="s">
        <v>120</v>
      </c>
      <c r="F2" s="49"/>
      <c r="G2" s="49"/>
      <c r="H2" s="49"/>
      <c r="I2" s="49"/>
      <c r="J2" s="49"/>
      <c r="K2" s="49"/>
      <c r="L2" s="49"/>
    </row>
    <row r="3" spans="1:18" ht="45" customHeight="1" thickBot="1">
      <c r="A3" s="30"/>
      <c r="B3" s="144"/>
      <c r="C3" s="144"/>
      <c r="D3" s="88" t="s">
        <v>124</v>
      </c>
      <c r="E3" s="98" t="s">
        <v>128</v>
      </c>
      <c r="F3" s="30"/>
      <c r="G3" s="30"/>
      <c r="H3" s="30"/>
      <c r="I3" s="30"/>
      <c r="J3" s="30"/>
      <c r="K3" s="126" t="s">
        <v>129</v>
      </c>
      <c r="L3" s="127"/>
      <c r="M3" s="36"/>
    </row>
    <row r="4" spans="1:18" s="30" customFormat="1" ht="39" customHeight="1">
      <c r="B4" s="144"/>
      <c r="C4" s="144"/>
      <c r="F4" s="17"/>
      <c r="G4" s="17"/>
      <c r="H4" s="18"/>
      <c r="I4" s="18"/>
      <c r="J4" s="18"/>
      <c r="K4" s="18"/>
      <c r="L4" s="18"/>
    </row>
    <row r="5" spans="1:18" s="30" customFormat="1" ht="36.75" customHeight="1">
      <c r="A5" s="86" t="s">
        <v>0</v>
      </c>
      <c r="B5" s="144"/>
      <c r="C5" s="144"/>
      <c r="F5" s="19"/>
      <c r="G5" s="20" t="s">
        <v>1</v>
      </c>
      <c r="H5" s="21"/>
      <c r="I5" s="104" t="str">
        <f>IF(BdD!A1="IMPAIR",IF(BdD!A2&gt;BdD!B2,"A","B"),IF(BdD!A2&gt;BdD!B2,"B","A"))</f>
        <v>A</v>
      </c>
      <c r="J5" s="22"/>
      <c r="K5" s="20" t="s">
        <v>2</v>
      </c>
      <c r="L5" s="90" t="s">
        <v>125</v>
      </c>
      <c r="M5" s="30" t="s">
        <v>131</v>
      </c>
    </row>
    <row r="6" spans="1:18" s="30" customFormat="1" ht="15.75" thickBot="1">
      <c r="A6" s="47">
        <f ca="1">TODAY()</f>
        <v>43279</v>
      </c>
      <c r="B6" s="144"/>
      <c r="C6" s="144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>
      <c r="A7" s="23"/>
      <c r="B7" s="135" t="s">
        <v>3</v>
      </c>
      <c r="C7" s="136"/>
      <c r="D7" s="124" t="s">
        <v>4</v>
      </c>
      <c r="E7" s="125"/>
      <c r="F7" s="105" t="s">
        <v>5</v>
      </c>
      <c r="G7" s="106"/>
      <c r="H7" s="111" t="s">
        <v>6</v>
      </c>
      <c r="I7" s="111"/>
      <c r="J7" s="111"/>
      <c r="K7" s="111"/>
      <c r="L7" s="111"/>
      <c r="M7" s="30" t="s">
        <v>131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>
      <c r="A8" s="122">
        <v>1</v>
      </c>
      <c r="B8" s="137"/>
      <c r="C8" s="138"/>
      <c r="D8" s="24"/>
      <c r="E8" s="48"/>
      <c r="F8" s="24"/>
      <c r="G8" s="48"/>
      <c r="H8" s="128"/>
      <c r="I8" s="129"/>
      <c r="J8" s="129"/>
      <c r="K8" s="129"/>
      <c r="L8" s="130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>
      <c r="A9" s="123"/>
      <c r="B9" s="139"/>
      <c r="C9" s="140"/>
      <c r="D9" s="26">
        <v>0</v>
      </c>
      <c r="E9" s="27"/>
      <c r="F9" s="26">
        <f>G8</f>
        <v>0</v>
      </c>
      <c r="G9" s="27"/>
      <c r="H9" s="131"/>
      <c r="I9" s="132"/>
      <c r="J9" s="132"/>
      <c r="K9" s="132"/>
      <c r="L9" s="133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>
      <c r="A10" s="112">
        <v>2</v>
      </c>
      <c r="B10" s="141"/>
      <c r="C10" s="138"/>
      <c r="D10" s="103"/>
      <c r="E10" s="48"/>
      <c r="F10" s="103"/>
      <c r="G10" s="48"/>
      <c r="H10" s="114"/>
      <c r="I10" s="115"/>
      <c r="J10" s="115"/>
      <c r="K10" s="115"/>
      <c r="L10" s="116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>
      <c r="A11" s="113"/>
      <c r="B11" s="139"/>
      <c r="C11" s="140"/>
      <c r="D11" s="26">
        <f>IF(E10=E8,E10+E8+D9,E10+D9)</f>
        <v>0</v>
      </c>
      <c r="E11" s="27"/>
      <c r="F11" s="26">
        <v>0</v>
      </c>
      <c r="G11" s="27"/>
      <c r="H11" s="117"/>
      <c r="I11" s="118"/>
      <c r="J11" s="118"/>
      <c r="K11" s="118"/>
      <c r="L11" s="119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>
      <c r="A12" s="112">
        <v>3</v>
      </c>
      <c r="B12" s="141"/>
      <c r="C12" s="138"/>
      <c r="D12" s="103"/>
      <c r="E12" s="48"/>
      <c r="F12" s="103"/>
      <c r="G12" s="48"/>
      <c r="H12" s="114"/>
      <c r="I12" s="115"/>
      <c r="J12" s="115"/>
      <c r="K12" s="115"/>
      <c r="L12" s="116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>
      <c r="A13" s="113"/>
      <c r="B13" s="139"/>
      <c r="C13" s="140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117"/>
      <c r="I13" s="118"/>
      <c r="J13" s="118"/>
      <c r="K13" s="118"/>
      <c r="L13" s="119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>
      <c r="A14" s="112">
        <v>4</v>
      </c>
      <c r="B14" s="141"/>
      <c r="C14" s="138"/>
      <c r="D14" s="103"/>
      <c r="E14" s="48"/>
      <c r="F14" s="103"/>
      <c r="G14" s="48"/>
      <c r="H14" s="114"/>
      <c r="I14" s="115"/>
      <c r="J14" s="115"/>
      <c r="K14" s="115"/>
      <c r="L14" s="116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>
      <c r="A15" s="113"/>
      <c r="B15" s="139"/>
      <c r="C15" s="140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117"/>
      <c r="I15" s="118"/>
      <c r="J15" s="118"/>
      <c r="K15" s="118"/>
      <c r="L15" s="119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>
      <c r="A16" s="112">
        <v>5</v>
      </c>
      <c r="B16" s="141"/>
      <c r="C16" s="138"/>
      <c r="D16" s="103"/>
      <c r="E16" s="48"/>
      <c r="F16" s="103"/>
      <c r="G16" s="48"/>
      <c r="H16" s="114"/>
      <c r="I16" s="115"/>
      <c r="J16" s="115"/>
      <c r="K16" s="115"/>
      <c r="L16" s="116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>
      <c r="A17" s="113"/>
      <c r="B17" s="139"/>
      <c r="C17" s="140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117"/>
      <c r="I17" s="118"/>
      <c r="J17" s="118"/>
      <c r="K17" s="118"/>
      <c r="L17" s="119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>
      <c r="A18" s="112">
        <v>6</v>
      </c>
      <c r="B18" s="141"/>
      <c r="C18" s="138"/>
      <c r="D18" s="103"/>
      <c r="E18" s="48"/>
      <c r="F18" s="103"/>
      <c r="G18" s="48"/>
      <c r="H18" s="114"/>
      <c r="I18" s="115"/>
      <c r="J18" s="115"/>
      <c r="K18" s="115"/>
      <c r="L18" s="116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>
      <c r="A19" s="113"/>
      <c r="B19" s="139"/>
      <c r="C19" s="140"/>
      <c r="D19" s="26">
        <v>10</v>
      </c>
      <c r="E19" s="27"/>
      <c r="F19" s="26">
        <f t="shared" ref="F19" si="6">IF(G18=G16,G18+G16+F17,G18+F17)</f>
        <v>0</v>
      </c>
      <c r="G19" s="27"/>
      <c r="H19" s="117"/>
      <c r="I19" s="118"/>
      <c r="J19" s="118"/>
      <c r="K19" s="118"/>
      <c r="L19" s="119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>
      <c r="A20" s="112">
        <v>7</v>
      </c>
      <c r="B20" s="141"/>
      <c r="C20" s="138"/>
      <c r="D20" s="103"/>
      <c r="E20" s="48"/>
      <c r="F20" s="103"/>
      <c r="G20" s="48"/>
      <c r="H20" s="114"/>
      <c r="I20" s="115"/>
      <c r="J20" s="115"/>
      <c r="K20" s="115"/>
      <c r="L20" s="116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>
      <c r="A21" s="113"/>
      <c r="B21" s="139"/>
      <c r="C21" s="140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117"/>
      <c r="I21" s="118"/>
      <c r="J21" s="118"/>
      <c r="K21" s="118"/>
      <c r="L21" s="119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>
      <c r="A22" s="112">
        <v>8</v>
      </c>
      <c r="B22" s="141"/>
      <c r="C22" s="138"/>
      <c r="D22" s="103"/>
      <c r="E22" s="48"/>
      <c r="F22" s="103"/>
      <c r="G22" s="48"/>
      <c r="H22" s="114"/>
      <c r="I22" s="115"/>
      <c r="J22" s="115"/>
      <c r="K22" s="115"/>
      <c r="L22" s="116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>
      <c r="A23" s="113"/>
      <c r="B23" s="139"/>
      <c r="C23" s="140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117"/>
      <c r="I23" s="118"/>
      <c r="J23" s="118"/>
      <c r="K23" s="118"/>
      <c r="L23" s="119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>
      <c r="A24" s="112">
        <v>9</v>
      </c>
      <c r="B24" s="51"/>
      <c r="C24" s="51"/>
      <c r="D24" s="103"/>
      <c r="E24" s="48"/>
      <c r="F24" s="103"/>
      <c r="G24" s="48"/>
      <c r="H24" s="114"/>
      <c r="I24" s="115"/>
      <c r="J24" s="115"/>
      <c r="K24" s="115"/>
      <c r="L24" s="116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>
      <c r="A25" s="113"/>
      <c r="B25" s="142"/>
      <c r="C25" s="143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117"/>
      <c r="I25" s="118"/>
      <c r="J25" s="118"/>
      <c r="K25" s="118"/>
      <c r="L25" s="119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>
      <c r="A26" s="112">
        <v>10</v>
      </c>
      <c r="B26" s="24"/>
      <c r="C26" s="25"/>
      <c r="D26" s="103"/>
      <c r="E26" s="48"/>
      <c r="F26" s="103"/>
      <c r="G26" s="48"/>
      <c r="H26" s="114"/>
      <c r="I26" s="115"/>
      <c r="J26" s="115"/>
      <c r="K26" s="115"/>
      <c r="L26" s="116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>
      <c r="A27" s="113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117"/>
      <c r="I27" s="118"/>
      <c r="J27" s="118"/>
      <c r="K27" s="118"/>
      <c r="L27" s="119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>
      <c r="A28" s="112">
        <v>11</v>
      </c>
      <c r="B28" s="24"/>
      <c r="C28" s="25"/>
      <c r="D28" s="103"/>
      <c r="E28" s="48"/>
      <c r="F28" s="103"/>
      <c r="G28" s="48"/>
      <c r="H28" s="114"/>
      <c r="I28" s="115"/>
      <c r="J28" s="115"/>
      <c r="K28" s="115"/>
      <c r="L28" s="116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>
      <c r="A29" s="113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117"/>
      <c r="I29" s="118"/>
      <c r="J29" s="118"/>
      <c r="K29" s="118"/>
      <c r="L29" s="119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>
      <c r="A30" s="112">
        <v>12</v>
      </c>
      <c r="B30" s="24"/>
      <c r="C30" s="25"/>
      <c r="D30" s="103"/>
      <c r="E30" s="25"/>
      <c r="F30" s="103"/>
      <c r="G30" s="48"/>
      <c r="H30" s="114"/>
      <c r="I30" s="115"/>
      <c r="J30" s="115"/>
      <c r="K30" s="115"/>
      <c r="L30" s="116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>
      <c r="A31" s="113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117"/>
      <c r="I31" s="118"/>
      <c r="J31" s="118"/>
      <c r="K31" s="118"/>
      <c r="L31" s="119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>
      <c r="A34" s="30"/>
      <c r="B34" s="110" t="s">
        <v>7</v>
      </c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N34" s="30"/>
      <c r="Q34" s="30"/>
    </row>
    <row r="35" spans="1:17" ht="45" customHeight="1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111" t="s">
        <v>6</v>
      </c>
      <c r="I35" s="111"/>
      <c r="J35" s="111"/>
      <c r="K35" s="111"/>
      <c r="L35" s="111"/>
      <c r="N35" s="14" t="s">
        <v>61</v>
      </c>
      <c r="O35" s="41" t="s">
        <v>62</v>
      </c>
      <c r="Q35" s="30"/>
    </row>
    <row r="36" spans="1:17" ht="45" customHeight="1">
      <c r="A36" s="32" t="s">
        <v>8</v>
      </c>
      <c r="B36" s="33"/>
      <c r="C36" s="33"/>
      <c r="D36" s="33"/>
      <c r="E36" s="34"/>
      <c r="F36" s="34"/>
      <c r="G36" s="34"/>
      <c r="H36" s="107"/>
      <c r="I36" s="108"/>
      <c r="J36" s="108"/>
      <c r="K36" s="108"/>
      <c r="L36" s="109"/>
      <c r="N36" s="15" t="s">
        <v>63</v>
      </c>
      <c r="O36" s="42" t="s">
        <v>64</v>
      </c>
      <c r="Q36" s="30"/>
    </row>
    <row r="37" spans="1:17" ht="45" customHeight="1">
      <c r="A37" s="32" t="s">
        <v>9</v>
      </c>
      <c r="B37" s="33"/>
      <c r="C37" s="33"/>
      <c r="D37" s="33"/>
      <c r="E37" s="34"/>
      <c r="F37" s="34"/>
      <c r="G37" s="34"/>
      <c r="H37" s="107"/>
      <c r="I37" s="108"/>
      <c r="J37" s="108"/>
      <c r="K37" s="108"/>
      <c r="L37" s="109"/>
      <c r="N37" s="15" t="s">
        <v>65</v>
      </c>
      <c r="O37" s="42" t="s">
        <v>66</v>
      </c>
      <c r="Q37" s="30"/>
    </row>
    <row r="38" spans="1:17" ht="45" customHeight="1">
      <c r="A38" s="32" t="s">
        <v>10</v>
      </c>
      <c r="B38" s="35"/>
      <c r="C38" s="35"/>
      <c r="D38" s="35"/>
      <c r="E38" s="32"/>
      <c r="F38" s="32"/>
      <c r="G38" s="32"/>
      <c r="H38" s="107"/>
      <c r="I38" s="108"/>
      <c r="J38" s="108"/>
      <c r="K38" s="108"/>
      <c r="L38" s="109"/>
      <c r="N38" s="16" t="s">
        <v>67</v>
      </c>
      <c r="O38" s="43" t="s">
        <v>68</v>
      </c>
      <c r="Q38" s="30"/>
    </row>
    <row r="39" spans="1:17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  <mergeCell ref="A1:L1"/>
    <mergeCell ref="A10:A11"/>
    <mergeCell ref="A8:A9"/>
    <mergeCell ref="D7:E7"/>
    <mergeCell ref="H7:L7"/>
    <mergeCell ref="K3:L3"/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32"/>
  <sheetViews>
    <sheetView zoomScale="40" zoomScaleNormal="40" zoomScalePageLayoutView="40" workbookViewId="0">
      <selection activeCell="G3" sqref="G3"/>
    </sheetView>
  </sheetViews>
  <sheetFormatPr baseColWidth="10" defaultRowHeight="15"/>
  <cols>
    <col min="1" max="1" width="30.5703125" style="50" bestFit="1" customWidth="1"/>
    <col min="2" max="2" width="24.5703125" style="50" bestFit="1" customWidth="1"/>
    <col min="3" max="4" width="11.85546875" style="50" bestFit="1" customWidth="1"/>
    <col min="5" max="5" width="11.85546875" style="50" customWidth="1"/>
    <col min="6" max="6" width="11.42578125" style="50"/>
    <col min="7" max="46" width="17.7109375" style="50" customWidth="1"/>
    <col min="47" max="16384" width="11.42578125" style="50"/>
  </cols>
  <sheetData>
    <row r="1" spans="1:24">
      <c r="A1" s="99" t="s">
        <v>130</v>
      </c>
      <c r="B1" s="99"/>
      <c r="H1" s="51"/>
    </row>
    <row r="2" spans="1:24" s="52" customFormat="1" ht="27" thickBot="1">
      <c r="A2" s="102">
        <v>0.27873842592592596</v>
      </c>
      <c r="B2" s="102">
        <v>0.54166666666666663</v>
      </c>
    </row>
    <row r="3" spans="1:24" ht="27.75" customHeight="1" thickBot="1">
      <c r="A3" s="99">
        <f ca="1">WEEKNUM(TODAY())</f>
        <v>26</v>
      </c>
      <c r="B3" s="99"/>
      <c r="G3" s="91" t="s">
        <v>119</v>
      </c>
      <c r="H3" s="91"/>
      <c r="I3" s="91" t="s">
        <v>119</v>
      </c>
      <c r="J3" s="91"/>
      <c r="K3" s="91" t="s">
        <v>119</v>
      </c>
      <c r="L3" s="91"/>
      <c r="M3" s="92" t="s">
        <v>120</v>
      </c>
      <c r="N3" s="92"/>
      <c r="O3" s="92" t="s">
        <v>120</v>
      </c>
      <c r="P3" s="92"/>
      <c r="Q3" s="92" t="s">
        <v>120</v>
      </c>
      <c r="R3" s="92"/>
      <c r="S3" s="93" t="s">
        <v>121</v>
      </c>
      <c r="T3" s="93"/>
      <c r="U3" s="93" t="s">
        <v>121</v>
      </c>
      <c r="V3" s="93"/>
      <c r="W3" s="93" t="s">
        <v>121</v>
      </c>
      <c r="X3" s="93"/>
    </row>
    <row r="4" spans="1:24" s="56" customFormat="1" ht="21.75" customHeight="1" thickBot="1">
      <c r="A4" s="100"/>
      <c r="B4" s="100"/>
      <c r="G4" s="57">
        <v>100</v>
      </c>
      <c r="H4" s="58">
        <v>1.667</v>
      </c>
      <c r="I4" s="57">
        <v>100</v>
      </c>
      <c r="J4" s="58">
        <v>1.667</v>
      </c>
      <c r="K4" s="57">
        <v>100</v>
      </c>
      <c r="L4" s="58">
        <v>1.667</v>
      </c>
      <c r="M4" s="59">
        <v>87.6</v>
      </c>
      <c r="N4" s="60">
        <v>1.46</v>
      </c>
      <c r="O4" s="59">
        <v>87.6</v>
      </c>
      <c r="P4" s="60">
        <v>1.46</v>
      </c>
      <c r="Q4" s="59">
        <v>87.6</v>
      </c>
      <c r="R4" s="60">
        <v>1.46</v>
      </c>
      <c r="S4" s="61">
        <v>109.8</v>
      </c>
      <c r="T4" s="62">
        <v>1.83</v>
      </c>
      <c r="U4" s="61">
        <v>109.8</v>
      </c>
      <c r="V4" s="62">
        <v>1.83</v>
      </c>
      <c r="W4" s="61">
        <v>109.8</v>
      </c>
      <c r="X4" s="62">
        <v>1.83</v>
      </c>
    </row>
    <row r="5" spans="1:24" s="63" customFormat="1" ht="21.75" customHeight="1" thickBot="1">
      <c r="A5" s="101"/>
      <c r="B5" s="101"/>
      <c r="G5" s="94">
        <v>4</v>
      </c>
      <c r="H5" s="95" t="s">
        <v>122</v>
      </c>
      <c r="I5" s="94">
        <v>4</v>
      </c>
      <c r="J5" s="95" t="s">
        <v>122</v>
      </c>
      <c r="K5" s="94">
        <v>4</v>
      </c>
      <c r="L5" s="95" t="s">
        <v>122</v>
      </c>
      <c r="M5" s="82">
        <v>4</v>
      </c>
      <c r="N5" s="84" t="s">
        <v>122</v>
      </c>
      <c r="O5" s="82">
        <v>4</v>
      </c>
      <c r="P5" s="84" t="s">
        <v>122</v>
      </c>
      <c r="Q5" s="82">
        <v>4</v>
      </c>
      <c r="R5" s="84" t="s">
        <v>122</v>
      </c>
      <c r="S5" s="83">
        <v>4</v>
      </c>
      <c r="T5" s="85" t="s">
        <v>122</v>
      </c>
      <c r="U5" s="83">
        <v>4</v>
      </c>
      <c r="V5" s="85" t="s">
        <v>122</v>
      </c>
      <c r="W5" s="83">
        <v>4</v>
      </c>
      <c r="X5" s="85" t="s">
        <v>122</v>
      </c>
    </row>
    <row r="6" spans="1:24" ht="57.75" customHeight="1" thickBot="1">
      <c r="G6" s="64" t="s">
        <v>123</v>
      </c>
      <c r="H6" s="64"/>
      <c r="I6" s="96" t="s">
        <v>127</v>
      </c>
      <c r="J6" s="65"/>
      <c r="K6" s="97" t="s">
        <v>128</v>
      </c>
      <c r="L6" s="66"/>
      <c r="M6" s="64" t="s">
        <v>123</v>
      </c>
      <c r="N6" s="64"/>
      <c r="O6" s="96" t="s">
        <v>127</v>
      </c>
      <c r="P6" s="65"/>
      <c r="Q6" s="97" t="s">
        <v>128</v>
      </c>
      <c r="R6" s="66"/>
      <c r="S6" s="64" t="s">
        <v>123</v>
      </c>
      <c r="T6" s="64"/>
      <c r="U6" s="96" t="s">
        <v>127</v>
      </c>
      <c r="V6" s="65"/>
      <c r="W6" s="97" t="s">
        <v>128</v>
      </c>
      <c r="X6" s="66"/>
    </row>
    <row r="7" spans="1:24" ht="29.25" thickBot="1">
      <c r="A7" s="67">
        <v>1</v>
      </c>
      <c r="B7" s="68">
        <v>60</v>
      </c>
      <c r="C7" s="69">
        <v>60</v>
      </c>
      <c r="D7" s="70">
        <v>60</v>
      </c>
      <c r="E7" s="71"/>
      <c r="F7" s="134">
        <v>1</v>
      </c>
      <c r="G7" s="72"/>
      <c r="H7" s="73">
        <f>BdD!$B$7/BdD!$H$4</f>
        <v>35.992801439712053</v>
      </c>
      <c r="I7" s="74"/>
      <c r="J7" s="73">
        <f>$C$7/$J$4</f>
        <v>35.992801439712053</v>
      </c>
      <c r="K7" s="72"/>
      <c r="L7" s="75">
        <f>$D$7/$L$4</f>
        <v>35.992801439712053</v>
      </c>
      <c r="M7" s="72"/>
      <c r="N7" s="75">
        <f>$B$7/$N$4</f>
        <v>41.095890410958908</v>
      </c>
      <c r="O7" s="72"/>
      <c r="P7" s="73">
        <f>$C$7/$P$4</f>
        <v>41.095890410958908</v>
      </c>
      <c r="Q7" s="72"/>
      <c r="R7" s="73">
        <f>$D$7/$R$4</f>
        <v>41.095890410958908</v>
      </c>
      <c r="S7" s="72"/>
      <c r="T7" s="73">
        <f>$B$7/$T$4</f>
        <v>32.786885245901637</v>
      </c>
      <c r="U7" s="72"/>
      <c r="V7" s="73">
        <f>$C$7/$V$4</f>
        <v>32.786885245901637</v>
      </c>
      <c r="W7" s="72"/>
      <c r="X7" s="73">
        <f>$D$7/$X$4</f>
        <v>32.786885245901637</v>
      </c>
    </row>
    <row r="8" spans="1:24" ht="29.25" thickBot="1">
      <c r="A8" s="76"/>
      <c r="B8" s="76"/>
      <c r="C8" s="77"/>
      <c r="D8" s="77"/>
      <c r="E8" s="78"/>
      <c r="F8" s="134"/>
      <c r="G8" s="79">
        <f>$H$7</f>
        <v>35.992801439712053</v>
      </c>
      <c r="H8" s="64"/>
      <c r="I8" s="79">
        <f>$J$7</f>
        <v>35.992801439712053</v>
      </c>
      <c r="J8" s="80"/>
      <c r="K8" s="79">
        <f>$L$7</f>
        <v>35.992801439712053</v>
      </c>
      <c r="L8" s="80"/>
      <c r="M8" s="79">
        <f>$N$7</f>
        <v>41.095890410958908</v>
      </c>
      <c r="N8" s="80"/>
      <c r="O8" s="79">
        <f>$P$7</f>
        <v>41.095890410958908</v>
      </c>
      <c r="P8" s="80"/>
      <c r="Q8" s="79">
        <f>$R$7</f>
        <v>41.095890410958908</v>
      </c>
      <c r="R8" s="80"/>
      <c r="S8" s="79">
        <f>$T$7</f>
        <v>32.786885245901637</v>
      </c>
      <c r="T8" s="80"/>
      <c r="U8" s="79">
        <f>$V$7</f>
        <v>32.786885245901637</v>
      </c>
      <c r="V8" s="80"/>
      <c r="W8" s="79">
        <f>$X$7</f>
        <v>32.786885245901637</v>
      </c>
      <c r="X8" s="80"/>
    </row>
    <row r="9" spans="1:24" ht="29.25" thickBot="1">
      <c r="A9" s="81">
        <v>2</v>
      </c>
      <c r="B9" s="68">
        <v>60</v>
      </c>
      <c r="C9" s="69">
        <v>60</v>
      </c>
      <c r="D9" s="70">
        <v>60</v>
      </c>
      <c r="E9" s="71"/>
      <c r="F9" s="134">
        <v>2</v>
      </c>
      <c r="G9" s="74"/>
      <c r="H9" s="73">
        <f>BdD!$B$9/BdD!$H$4</f>
        <v>35.992801439712053</v>
      </c>
      <c r="I9" s="74"/>
      <c r="J9" s="73">
        <f>$C$9/$J$4</f>
        <v>35.992801439712053</v>
      </c>
      <c r="K9" s="74"/>
      <c r="L9" s="73">
        <f>$D$9/$L$4</f>
        <v>35.992801439712053</v>
      </c>
      <c r="M9" s="74"/>
      <c r="N9" s="73">
        <f>$B$9/$N$4</f>
        <v>41.095890410958908</v>
      </c>
      <c r="O9" s="74"/>
      <c r="P9" s="73">
        <f>$C$9/$P$4</f>
        <v>41.095890410958908</v>
      </c>
      <c r="Q9" s="74"/>
      <c r="R9" s="73">
        <f>$D$9/$R$4</f>
        <v>41.095890410958908</v>
      </c>
      <c r="S9" s="74"/>
      <c r="T9" s="73">
        <f>$B$9/$T$4</f>
        <v>32.786885245901637</v>
      </c>
      <c r="U9" s="74"/>
      <c r="V9" s="73">
        <f>$C$9/$V$4</f>
        <v>32.786885245901637</v>
      </c>
      <c r="W9" s="74"/>
      <c r="X9" s="73">
        <f>$D$9/$X$4</f>
        <v>32.786885245901637</v>
      </c>
    </row>
    <row r="10" spans="1:24" ht="29.25" thickBot="1">
      <c r="A10" s="76"/>
      <c r="B10" s="76"/>
      <c r="C10" s="77"/>
      <c r="D10" s="77"/>
      <c r="E10" s="78"/>
      <c r="F10" s="134"/>
      <c r="G10" s="79">
        <f>$G$8+$H$9</f>
        <v>71.985602879424107</v>
      </c>
      <c r="H10" s="64"/>
      <c r="I10" s="79">
        <f>$I$8+$J$9</f>
        <v>71.985602879424107</v>
      </c>
      <c r="J10" s="80"/>
      <c r="K10" s="79">
        <f>$K$8+$L$9</f>
        <v>71.985602879424107</v>
      </c>
      <c r="L10" s="80"/>
      <c r="M10" s="79">
        <f>$M$8+$N$9</f>
        <v>82.191780821917817</v>
      </c>
      <c r="N10" s="80"/>
      <c r="O10" s="79">
        <f>$O$8+$P$9</f>
        <v>82.191780821917817</v>
      </c>
      <c r="P10" s="80"/>
      <c r="Q10" s="79">
        <f>$Q$8+$R$9</f>
        <v>82.191780821917817</v>
      </c>
      <c r="R10" s="80"/>
      <c r="S10" s="79">
        <f>$S$8+$T$9</f>
        <v>65.573770491803273</v>
      </c>
      <c r="T10" s="80"/>
      <c r="U10" s="79">
        <f>$U$8+$V$9</f>
        <v>65.573770491803273</v>
      </c>
      <c r="V10" s="80"/>
      <c r="W10" s="79">
        <f>$W$8+$X$9</f>
        <v>65.573770491803273</v>
      </c>
      <c r="X10" s="80"/>
    </row>
    <row r="11" spans="1:24" ht="29.25" thickBot="1">
      <c r="A11" s="81">
        <v>3</v>
      </c>
      <c r="B11" s="68">
        <v>60</v>
      </c>
      <c r="C11" s="69">
        <v>60</v>
      </c>
      <c r="D11" s="70">
        <v>60</v>
      </c>
      <c r="E11" s="71"/>
      <c r="F11" s="134">
        <v>3</v>
      </c>
      <c r="G11" s="74"/>
      <c r="H11" s="73">
        <f>BdD!$B$11/BdD!$H$4</f>
        <v>35.992801439712053</v>
      </c>
      <c r="I11" s="74"/>
      <c r="J11" s="73">
        <f>$C$11/$J$4</f>
        <v>35.992801439712053</v>
      </c>
      <c r="K11" s="74"/>
      <c r="L11" s="73">
        <f>$D$11/$L$4</f>
        <v>35.992801439712053</v>
      </c>
      <c r="M11" s="74"/>
      <c r="N11" s="73">
        <f>$B$11/$N$4</f>
        <v>41.095890410958908</v>
      </c>
      <c r="O11" s="74"/>
      <c r="P11" s="73">
        <f>$C$11/$P$4</f>
        <v>41.095890410958908</v>
      </c>
      <c r="Q11" s="74"/>
      <c r="R11" s="73">
        <f>$D$11/$R$4</f>
        <v>41.095890410958908</v>
      </c>
      <c r="S11" s="74"/>
      <c r="T11" s="73">
        <f>$B$11/$T$4</f>
        <v>32.786885245901637</v>
      </c>
      <c r="U11" s="74"/>
      <c r="V11" s="73">
        <f>$C$11/$V$4</f>
        <v>32.786885245901637</v>
      </c>
      <c r="W11" s="74"/>
      <c r="X11" s="73">
        <f>$D$11/$X$4</f>
        <v>32.786885245901637</v>
      </c>
    </row>
    <row r="12" spans="1:24" ht="29.25" thickBot="1">
      <c r="A12" s="76"/>
      <c r="B12" s="76"/>
      <c r="C12" s="77"/>
      <c r="D12" s="77"/>
      <c r="E12" s="78"/>
      <c r="F12" s="134"/>
      <c r="G12" s="79">
        <f>$G$10+$H$11</f>
        <v>107.97840431913616</v>
      </c>
      <c r="H12" s="64"/>
      <c r="I12" s="79">
        <f>$I$10+$J$11</f>
        <v>107.97840431913616</v>
      </c>
      <c r="J12" s="80"/>
      <c r="K12" s="79">
        <f>$K$10+$L$11</f>
        <v>107.97840431913616</v>
      </c>
      <c r="L12" s="80"/>
      <c r="M12" s="79">
        <f>$M$10+$N$11</f>
        <v>123.28767123287673</v>
      </c>
      <c r="N12" s="80"/>
      <c r="O12" s="79">
        <f>$O$10+$P$11</f>
        <v>123.28767123287673</v>
      </c>
      <c r="P12" s="80"/>
      <c r="Q12" s="79">
        <f>$Q$10+$R$11</f>
        <v>123.28767123287673</v>
      </c>
      <c r="R12" s="80"/>
      <c r="S12" s="79">
        <f>$S$10+$T$11</f>
        <v>98.360655737704917</v>
      </c>
      <c r="T12" s="80"/>
      <c r="U12" s="79">
        <f>$U$10+$V$11</f>
        <v>98.360655737704917</v>
      </c>
      <c r="V12" s="80"/>
      <c r="W12" s="79">
        <f>$W$10+$X$11</f>
        <v>98.360655737704917</v>
      </c>
      <c r="X12" s="80"/>
    </row>
    <row r="13" spans="1:24" ht="29.25" thickBot="1">
      <c r="A13" s="81">
        <v>4</v>
      </c>
      <c r="B13" s="68">
        <v>60</v>
      </c>
      <c r="C13" s="69">
        <v>40</v>
      </c>
      <c r="D13" s="70">
        <v>50</v>
      </c>
      <c r="E13" s="71"/>
      <c r="F13" s="134">
        <v>4</v>
      </c>
      <c r="G13" s="74"/>
      <c r="H13" s="73">
        <f>BdD!$B$13/BdD!$H$4</f>
        <v>35.992801439712053</v>
      </c>
      <c r="I13" s="74"/>
      <c r="J13" s="73">
        <f>$C$13/$J$4</f>
        <v>23.995200959808038</v>
      </c>
      <c r="K13" s="74"/>
      <c r="L13" s="73">
        <f>$D$13/$L$4</f>
        <v>29.994001199760046</v>
      </c>
      <c r="M13" s="74"/>
      <c r="N13" s="73">
        <f>$B$13/$N$4</f>
        <v>41.095890410958908</v>
      </c>
      <c r="O13" s="74"/>
      <c r="P13" s="73">
        <f>$C$13/$P$4</f>
        <v>27.397260273972602</v>
      </c>
      <c r="Q13" s="74"/>
      <c r="R13" s="73">
        <f>$D$13/$R$4</f>
        <v>34.246575342465754</v>
      </c>
      <c r="S13" s="74"/>
      <c r="T13" s="73">
        <f>$B$13/$T$4</f>
        <v>32.786885245901637</v>
      </c>
      <c r="U13" s="74"/>
      <c r="V13" s="73">
        <f>$C$13/$V$4</f>
        <v>21.857923497267759</v>
      </c>
      <c r="W13" s="74"/>
      <c r="X13" s="73">
        <f>$D$13/$X$4</f>
        <v>27.3224043715847</v>
      </c>
    </row>
    <row r="14" spans="1:24" ht="29.25" thickBot="1">
      <c r="A14" s="76"/>
      <c r="B14" s="76"/>
      <c r="C14" s="77"/>
      <c r="D14" s="77"/>
      <c r="E14" s="78"/>
      <c r="F14" s="134"/>
      <c r="G14" s="79">
        <f>G12+H13</f>
        <v>143.97120575884821</v>
      </c>
      <c r="H14" s="64"/>
      <c r="I14" s="79">
        <f>$I$12+$J$13</f>
        <v>131.97360527894421</v>
      </c>
      <c r="J14" s="80"/>
      <c r="K14" s="79">
        <f>$K$12+$L$13</f>
        <v>137.97240551889621</v>
      </c>
      <c r="L14" s="80"/>
      <c r="M14" s="79">
        <f>$M$12+$N$13</f>
        <v>164.38356164383563</v>
      </c>
      <c r="N14" s="80"/>
      <c r="O14" s="79">
        <f>$O$12+$P$13</f>
        <v>150.68493150684932</v>
      </c>
      <c r="P14" s="80"/>
      <c r="Q14" s="79">
        <f>$Q$12+$R$13</f>
        <v>157.53424657534248</v>
      </c>
      <c r="R14" s="80"/>
      <c r="S14" s="79">
        <f>$S$12+$T$13</f>
        <v>131.14754098360655</v>
      </c>
      <c r="T14" s="80"/>
      <c r="U14" s="79">
        <f>$U$12+$V$13</f>
        <v>120.21857923497268</v>
      </c>
      <c r="V14" s="80"/>
      <c r="W14" s="79">
        <f>$W$12+$X$13</f>
        <v>125.68306010928961</v>
      </c>
      <c r="X14" s="80"/>
    </row>
    <row r="15" spans="1:24" ht="29.25" thickBot="1">
      <c r="A15" s="81">
        <v>5</v>
      </c>
      <c r="B15" s="68">
        <v>60</v>
      </c>
      <c r="C15" s="69">
        <v>60</v>
      </c>
      <c r="D15" s="70">
        <v>60</v>
      </c>
      <c r="E15" s="71"/>
      <c r="F15" s="134">
        <v>5</v>
      </c>
      <c r="G15" s="74"/>
      <c r="H15" s="73">
        <f>BdD!$B$15/BdD!$H$4</f>
        <v>35.992801439712053</v>
      </c>
      <c r="I15" s="74"/>
      <c r="J15" s="73">
        <f>$C$15/$J$4</f>
        <v>35.992801439712053</v>
      </c>
      <c r="K15" s="74"/>
      <c r="L15" s="73">
        <f>$D$15/$L$4</f>
        <v>35.992801439712053</v>
      </c>
      <c r="M15" s="74"/>
      <c r="N15" s="73">
        <f>$B$15/$N$4</f>
        <v>41.095890410958908</v>
      </c>
      <c r="O15" s="74"/>
      <c r="P15" s="73">
        <f>$C$15/$P$4</f>
        <v>41.095890410958908</v>
      </c>
      <c r="Q15" s="74"/>
      <c r="R15" s="73">
        <f>$D$15/$R$4</f>
        <v>41.095890410958908</v>
      </c>
      <c r="S15" s="74"/>
      <c r="T15" s="73">
        <f>$B$15/$T$4</f>
        <v>32.786885245901637</v>
      </c>
      <c r="U15" s="74"/>
      <c r="V15" s="73">
        <f>$C$15/$V$4</f>
        <v>32.786885245901637</v>
      </c>
      <c r="W15" s="74"/>
      <c r="X15" s="73">
        <f>$D$15/$X$4</f>
        <v>32.786885245901637</v>
      </c>
    </row>
    <row r="16" spans="1:24" ht="29.25" thickBot="1">
      <c r="A16" s="76"/>
      <c r="B16" s="76"/>
      <c r="C16" s="77"/>
      <c r="D16" s="77"/>
      <c r="E16" s="78"/>
      <c r="F16" s="134"/>
      <c r="G16" s="79">
        <f>$G$14+$H$15</f>
        <v>179.96400719856027</v>
      </c>
      <c r="H16" s="64"/>
      <c r="I16" s="79">
        <f>$I$14+$J$15</f>
        <v>167.96640671865626</v>
      </c>
      <c r="J16" s="80"/>
      <c r="K16" s="79">
        <f>$K$14+$L$15</f>
        <v>173.96520695860826</v>
      </c>
      <c r="L16" s="80"/>
      <c r="M16" s="79">
        <f>$M$14+$N$15</f>
        <v>205.47945205479454</v>
      </c>
      <c r="N16" s="80"/>
      <c r="O16" s="79">
        <f>$O$14+$P$15</f>
        <v>191.78082191780823</v>
      </c>
      <c r="P16" s="80"/>
      <c r="Q16" s="79">
        <f>$Q$14+$R$15</f>
        <v>198.63013698630138</v>
      </c>
      <c r="R16" s="80"/>
      <c r="S16" s="79">
        <f>$S$14+$T$15</f>
        <v>163.93442622950818</v>
      </c>
      <c r="T16" s="80"/>
      <c r="U16" s="79">
        <f>$U$14+$V$15</f>
        <v>153.00546448087431</v>
      </c>
      <c r="V16" s="80"/>
      <c r="W16" s="79">
        <f>$W$14+$X$15</f>
        <v>158.46994535519124</v>
      </c>
      <c r="X16" s="80"/>
    </row>
    <row r="17" spans="1:24" ht="29.25" thickBot="1">
      <c r="A17" s="81">
        <v>6</v>
      </c>
      <c r="B17" s="68">
        <v>60</v>
      </c>
      <c r="C17" s="69">
        <v>60</v>
      </c>
      <c r="D17" s="70">
        <v>40</v>
      </c>
      <c r="E17" s="71"/>
      <c r="F17" s="134">
        <v>6</v>
      </c>
      <c r="G17" s="74"/>
      <c r="H17" s="73">
        <f>BdD!$B$17/BdD!$H$4</f>
        <v>35.992801439712053</v>
      </c>
      <c r="I17" s="74"/>
      <c r="J17" s="73">
        <f>$C$17/$J$4</f>
        <v>35.992801439712053</v>
      </c>
      <c r="K17" s="74"/>
      <c r="L17" s="73">
        <f>$D$17/$L$4</f>
        <v>23.995200959808038</v>
      </c>
      <c r="M17" s="74"/>
      <c r="N17" s="73">
        <f>$B$17/$N$4</f>
        <v>41.095890410958908</v>
      </c>
      <c r="O17" s="74"/>
      <c r="P17" s="73">
        <f>$C$17/$P$4</f>
        <v>41.095890410958908</v>
      </c>
      <c r="Q17" s="74"/>
      <c r="R17" s="73">
        <f>$D$17/$R$4</f>
        <v>27.397260273972602</v>
      </c>
      <c r="S17" s="74"/>
      <c r="T17" s="73">
        <f>$B$17/$T$4</f>
        <v>32.786885245901637</v>
      </c>
      <c r="U17" s="74"/>
      <c r="V17" s="73">
        <f>$C$17/$V$4</f>
        <v>32.786885245901637</v>
      </c>
      <c r="W17" s="74"/>
      <c r="X17" s="73">
        <f>$D$17/$X$4</f>
        <v>21.857923497267759</v>
      </c>
    </row>
    <row r="18" spans="1:24" ht="29.25" thickBot="1">
      <c r="A18" s="76"/>
      <c r="B18" s="76"/>
      <c r="C18" s="77"/>
      <c r="D18" s="77"/>
      <c r="E18" s="78"/>
      <c r="F18" s="134"/>
      <c r="G18" s="79">
        <f>$G$16+$H$17</f>
        <v>215.95680863827232</v>
      </c>
      <c r="H18" s="64"/>
      <c r="I18" s="79">
        <f>$I$16+$J$17</f>
        <v>203.95920815836831</v>
      </c>
      <c r="J18" s="80"/>
      <c r="K18" s="79">
        <f>$K$16+$L$17</f>
        <v>197.96040791841631</v>
      </c>
      <c r="L18" s="80"/>
      <c r="M18" s="79">
        <f>$M$16+$N$17</f>
        <v>246.57534246575344</v>
      </c>
      <c r="N18" s="80"/>
      <c r="O18" s="79">
        <f>$O$16+$P$17</f>
        <v>232.87671232876713</v>
      </c>
      <c r="P18" s="80"/>
      <c r="Q18" s="79">
        <f>$Q$16+$R$17</f>
        <v>226.02739726027397</v>
      </c>
      <c r="R18" s="80"/>
      <c r="S18" s="79">
        <f>$S$16+$T$17</f>
        <v>196.72131147540981</v>
      </c>
      <c r="T18" s="80"/>
      <c r="U18" s="79">
        <f>$U$16+$V$17</f>
        <v>185.79234972677594</v>
      </c>
      <c r="V18" s="80"/>
      <c r="W18" s="79">
        <f>$W$16+$X$17</f>
        <v>180.32786885245901</v>
      </c>
      <c r="X18" s="80"/>
    </row>
    <row r="19" spans="1:24" ht="29.25" thickBot="1">
      <c r="A19" s="81">
        <v>7</v>
      </c>
      <c r="B19" s="68">
        <v>60</v>
      </c>
      <c r="C19" s="69">
        <v>50</v>
      </c>
      <c r="D19" s="70">
        <v>60</v>
      </c>
      <c r="E19" s="71"/>
      <c r="F19" s="134">
        <v>7</v>
      </c>
      <c r="G19" s="74"/>
      <c r="H19" s="73">
        <f>BdD!$B$19/BdD!$H$4</f>
        <v>35.992801439712053</v>
      </c>
      <c r="I19" s="74"/>
      <c r="J19" s="73">
        <f>$C$19/$J$4</f>
        <v>29.994001199760046</v>
      </c>
      <c r="K19" s="74"/>
      <c r="L19" s="73">
        <f>$D$19/$L$4</f>
        <v>35.992801439712053</v>
      </c>
      <c r="M19" s="74"/>
      <c r="N19" s="73">
        <f>$B$19/$N$4</f>
        <v>41.095890410958908</v>
      </c>
      <c r="O19" s="74"/>
      <c r="P19" s="73">
        <f>$C$19/$P$4</f>
        <v>34.246575342465754</v>
      </c>
      <c r="Q19" s="74"/>
      <c r="R19" s="73">
        <f>$D$19/$R$4</f>
        <v>41.095890410958908</v>
      </c>
      <c r="S19" s="74"/>
      <c r="T19" s="73">
        <f>$B$19/$T$4</f>
        <v>32.786885245901637</v>
      </c>
      <c r="U19" s="74"/>
      <c r="V19" s="73">
        <f>$C$19/$V$4</f>
        <v>27.3224043715847</v>
      </c>
      <c r="W19" s="74"/>
      <c r="X19" s="73">
        <f>$D$19/$X$4</f>
        <v>32.786885245901637</v>
      </c>
    </row>
    <row r="20" spans="1:24" ht="29.25" thickBot="1">
      <c r="A20" s="76"/>
      <c r="B20" s="76"/>
      <c r="C20" s="77"/>
      <c r="D20" s="77"/>
      <c r="E20" s="78"/>
      <c r="F20" s="134"/>
      <c r="G20" s="79">
        <f>$G$18+$H$19</f>
        <v>251.94961007798437</v>
      </c>
      <c r="H20" s="64"/>
      <c r="I20" s="79">
        <f>$I$18+$J$19</f>
        <v>233.95320935812836</v>
      </c>
      <c r="J20" s="80"/>
      <c r="K20" s="79">
        <f>$K$18+$L$19</f>
        <v>233.95320935812836</v>
      </c>
      <c r="L20" s="80"/>
      <c r="M20" s="79">
        <f>$M$18+$N$19</f>
        <v>287.67123287671234</v>
      </c>
      <c r="N20" s="80"/>
      <c r="O20" s="79">
        <f>$O$18+$P$19</f>
        <v>267.1232876712329</v>
      </c>
      <c r="P20" s="80"/>
      <c r="Q20" s="79">
        <f>$Q$18+$R$19</f>
        <v>267.1232876712329</v>
      </c>
      <c r="R20" s="80"/>
      <c r="S20" s="79">
        <f>$S$18+$T$19</f>
        <v>229.50819672131144</v>
      </c>
      <c r="T20" s="80"/>
      <c r="U20" s="79">
        <f>$U$18+$V$19</f>
        <v>213.11475409836063</v>
      </c>
      <c r="V20" s="80"/>
      <c r="W20" s="79">
        <f>$W$18+$X$19</f>
        <v>213.11475409836063</v>
      </c>
      <c r="X20" s="80"/>
    </row>
    <row r="21" spans="1:24" ht="29.25" thickBot="1">
      <c r="A21" s="81">
        <v>8</v>
      </c>
      <c r="B21" s="68">
        <v>60</v>
      </c>
      <c r="C21" s="69">
        <v>60</v>
      </c>
      <c r="D21" s="70">
        <v>60</v>
      </c>
      <c r="E21" s="71"/>
      <c r="F21" s="134">
        <v>8</v>
      </c>
      <c r="G21" s="74"/>
      <c r="H21" s="73">
        <f>BdD!$B$21/BdD!$H$4</f>
        <v>35.992801439712053</v>
      </c>
      <c r="I21" s="74"/>
      <c r="J21" s="73">
        <f>$C$21/$J$4</f>
        <v>35.992801439712053</v>
      </c>
      <c r="K21" s="74"/>
      <c r="L21" s="73">
        <f>$D$21/$L$4</f>
        <v>35.992801439712053</v>
      </c>
      <c r="M21" s="74"/>
      <c r="N21" s="73">
        <f>$B$21/$N$4</f>
        <v>41.095890410958908</v>
      </c>
      <c r="O21" s="74"/>
      <c r="P21" s="73">
        <f>$C$21/$P$4</f>
        <v>41.095890410958908</v>
      </c>
      <c r="Q21" s="74"/>
      <c r="R21" s="73">
        <f>$D$21/$R$4</f>
        <v>41.095890410958908</v>
      </c>
      <c r="S21" s="74"/>
      <c r="T21" s="73">
        <f>$B$21/$T$4</f>
        <v>32.786885245901637</v>
      </c>
      <c r="U21" s="74"/>
      <c r="V21" s="73">
        <f>$C$21/$V$4</f>
        <v>32.786885245901637</v>
      </c>
      <c r="W21" s="74"/>
      <c r="X21" s="73">
        <f>$D$21/$X$4</f>
        <v>32.786885245901637</v>
      </c>
    </row>
    <row r="22" spans="1:24" ht="21.75" thickBot="1">
      <c r="F22" s="134"/>
      <c r="G22" s="79">
        <f>$G$20+$H$21</f>
        <v>287.94241151769643</v>
      </c>
      <c r="H22" s="64"/>
      <c r="I22" s="79">
        <f>$I$20+$J$21</f>
        <v>269.94601079784042</v>
      </c>
      <c r="J22" s="80"/>
      <c r="K22" s="79">
        <f>$K$20+$L$21</f>
        <v>269.94601079784042</v>
      </c>
      <c r="L22" s="80"/>
      <c r="M22" s="79">
        <f>$M$20+$N$21</f>
        <v>328.76712328767127</v>
      </c>
      <c r="N22" s="80"/>
      <c r="O22" s="79">
        <f>$O$20+$P$21</f>
        <v>308.21917808219183</v>
      </c>
      <c r="P22" s="80"/>
      <c r="Q22" s="79">
        <f>$Q$20+$R$21</f>
        <v>308.21917808219183</v>
      </c>
      <c r="R22" s="80"/>
      <c r="S22" s="79">
        <f>$S$20+$T$21</f>
        <v>262.29508196721309</v>
      </c>
      <c r="T22" s="80"/>
      <c r="U22" s="79">
        <f>$U$20+$V$21</f>
        <v>245.90163934426226</v>
      </c>
      <c r="V22" s="80"/>
      <c r="W22" s="79">
        <f>$W$20+$X$21</f>
        <v>245.90163934426226</v>
      </c>
      <c r="X22" s="80"/>
    </row>
    <row r="23" spans="1:24" ht="15.75" thickBot="1"/>
    <row r="24" spans="1:24" ht="21.75" thickBot="1">
      <c r="H24" s="64"/>
    </row>
    <row r="26" spans="1:24" ht="15.75" thickBot="1"/>
    <row r="27" spans="1:24" ht="27" thickBot="1">
      <c r="A27" s="64" t="s">
        <v>123</v>
      </c>
      <c r="B27" s="54" t="s">
        <v>119</v>
      </c>
    </row>
    <row r="28" spans="1:24" ht="27" thickBot="1">
      <c r="A28" s="64"/>
      <c r="B28" s="55" t="s">
        <v>120</v>
      </c>
    </row>
    <row r="29" spans="1:24" ht="42.75" thickBot="1">
      <c r="A29" s="96" t="s">
        <v>127</v>
      </c>
      <c r="B29" s="53" t="s">
        <v>121</v>
      </c>
    </row>
    <row r="30" spans="1:24" ht="21.75" thickBot="1">
      <c r="A30" s="65"/>
    </row>
    <row r="31" spans="1:24" ht="42.75" thickBot="1">
      <c r="A31" s="97" t="s">
        <v>128</v>
      </c>
    </row>
    <row r="32" spans="1:24" ht="21.75" thickBot="1">
      <c r="A32" s="66"/>
    </row>
  </sheetData>
  <customSheetViews>
    <customSheetView guid="{CE21BD66-19BE-4F96-9CD8-06995A56663E}" scale="40" showPageBreaks="1" fitToPage="1" printArea="1">
      <selection activeCell="G25" sqref="G25:H41"/>
      <pageMargins left="0.7" right="0.7" top="0.75" bottom="0.75" header="0.3" footer="0.3"/>
      <pageSetup paperSize="9" scale="40" orientation="landscape" r:id="rId1"/>
    </customSheetView>
    <customSheetView guid="{177454E7-0744-4F0A-B27B-1E383254B528}" scale="40" fitToPage="1">
      <selection activeCell="G25" sqref="G25:H41"/>
      <pageMargins left="0.7" right="0.7" top="0.75" bottom="0.75" header="0.3" footer="0.3"/>
      <pageSetup paperSize="9" scale="40" orientation="landscape" r:id="rId2"/>
    </customSheetView>
  </customSheetViews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I18" sqref="I18"/>
    </sheetView>
  </sheetViews>
  <sheetFormatPr baseColWidth="10" defaultRowHeight="12.75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>
      <c r="B3" s="3" t="s">
        <v>132</v>
      </c>
      <c r="D3" s="4" t="s">
        <v>133</v>
      </c>
      <c r="F3" s="9" t="s">
        <v>134</v>
      </c>
      <c r="H3" s="14" t="s">
        <v>135</v>
      </c>
    </row>
    <row r="4" spans="1:10" ht="15.75">
      <c r="A4" s="3" t="s">
        <v>132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>
      <c r="A5" s="4" t="s">
        <v>133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>
      <c r="A6" s="9" t="s">
        <v>134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>
      <c r="A7" s="14" t="s">
        <v>135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>
      <c r="B22" s="7" t="s">
        <v>47</v>
      </c>
      <c r="C22" s="38" t="s">
        <v>48</v>
      </c>
    </row>
    <row r="23" spans="2:5" ht="15.75">
      <c r="B23" s="7" t="s">
        <v>49</v>
      </c>
      <c r="C23" s="38" t="s">
        <v>50</v>
      </c>
    </row>
    <row r="24" spans="2:5" ht="15.75">
      <c r="B24" s="5" t="s">
        <v>51</v>
      </c>
      <c r="C24" s="38" t="s">
        <v>52</v>
      </c>
    </row>
    <row r="25" spans="2:5" ht="15.75">
      <c r="B25" s="5" t="s">
        <v>53</v>
      </c>
      <c r="C25" s="39" t="s">
        <v>54</v>
      </c>
    </row>
    <row r="26" spans="2:5" ht="15.75">
      <c r="B26" s="5" t="s">
        <v>55</v>
      </c>
      <c r="C26" s="39" t="s">
        <v>56</v>
      </c>
    </row>
    <row r="27" spans="2:5" ht="15.75">
      <c r="B27" s="5" t="s">
        <v>57</v>
      </c>
      <c r="C27" s="38" t="s">
        <v>58</v>
      </c>
    </row>
    <row r="28" spans="2:5" ht="15.75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BdD</vt:lpstr>
      <vt:lpstr>inputbox</vt:lpstr>
      <vt:lpstr>poste</vt:lpstr>
      <vt:lpstr>reference</vt:lpstr>
      <vt:lpstr>BdD!Zone_d_impression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2018-05-22T11:50:52Z</cp:lastPrinted>
  <dcterms:created xsi:type="dcterms:W3CDTF">2005-02-01T08:13:31Z</dcterms:created>
  <dcterms:modified xsi:type="dcterms:W3CDTF">2018-06-28T05:26:57Z</dcterms:modified>
</cp:coreProperties>
</file>